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2\Rectificare 1\Prezentat Guvernului\"/>
    </mc:Choice>
  </mc:AlternateContent>
  <bookViews>
    <workbookView xWindow="0" yWindow="0" windowWidth="28800" windowHeight="11730" activeTab="2"/>
  </bookViews>
  <sheets>
    <sheet name="baza" sheetId="1" r:id="rId1"/>
    <sheet name="Tabel la Notă" sheetId="2" r:id="rId2"/>
    <sheet name="Anexa nr.4" sheetId="3" r:id="rId3"/>
  </sheets>
  <definedNames>
    <definedName name="_xlnm.Print_Area" localSheetId="2">'Anexa nr.4'!$A$1:$D$73</definedName>
    <definedName name="_xlnm.Print_Area" localSheetId="0">baza!$A$1:$F$72</definedName>
    <definedName name="_xlnm.Print_Area" localSheetId="1">'Tabel la Notă'!$A$1:$F$76</definedName>
    <definedName name="_xlnm.Print_Titles" localSheetId="2">'Anexa nr.4'!$6:$6</definedName>
    <definedName name="_xlnm.Print_Titles" localSheetId="0">baza!$5:$5</definedName>
    <definedName name="_xlnm.Print_Titles" localSheetId="1">'Tabel la Notă'!$8:$8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71" i="1"/>
  <c r="E11" i="1" l="1"/>
  <c r="E53" i="1"/>
  <c r="E18" i="1"/>
  <c r="E31" i="1"/>
  <c r="E27" i="1"/>
  <c r="E29" i="1"/>
  <c r="E7" i="1"/>
  <c r="E6" i="1" l="1"/>
  <c r="E9" i="1"/>
  <c r="F9" i="1"/>
  <c r="D6" i="1"/>
  <c r="F6" i="1" l="1"/>
  <c r="E10" i="2"/>
  <c r="E11" i="2"/>
  <c r="E12" i="2"/>
  <c r="E13" i="2"/>
  <c r="E14" i="2"/>
  <c r="E15" i="2"/>
  <c r="E16" i="2"/>
  <c r="E17" i="2"/>
  <c r="E19" i="2"/>
  <c r="E20" i="2"/>
  <c r="E22" i="2"/>
  <c r="E23" i="2"/>
  <c r="E24" i="2"/>
  <c r="E25" i="2"/>
  <c r="E26" i="2"/>
  <c r="E27" i="2"/>
  <c r="E29" i="2"/>
  <c r="E30" i="2"/>
  <c r="E31" i="2"/>
  <c r="E32" i="2"/>
  <c r="E33" i="2"/>
  <c r="E34" i="2"/>
  <c r="E35" i="2"/>
  <c r="E36" i="2"/>
  <c r="E38" i="2"/>
  <c r="E39" i="2"/>
  <c r="E40" i="2"/>
  <c r="E41" i="2"/>
  <c r="E42" i="2"/>
  <c r="E44" i="2"/>
  <c r="E45" i="2"/>
  <c r="E46" i="2"/>
  <c r="E47" i="2"/>
  <c r="E48" i="2"/>
  <c r="E49" i="2"/>
  <c r="E50" i="2"/>
  <c r="E51" i="2"/>
  <c r="E52" i="2"/>
  <c r="E53" i="2"/>
  <c r="E54" i="2"/>
  <c r="E56" i="2"/>
  <c r="E57" i="2"/>
  <c r="E58" i="2"/>
  <c r="E59" i="2"/>
  <c r="E61" i="2"/>
  <c r="E62" i="2"/>
  <c r="E63" i="2"/>
  <c r="E64" i="2"/>
  <c r="E65" i="2"/>
  <c r="E66" i="2"/>
  <c r="E67" i="2"/>
  <c r="E69" i="2"/>
  <c r="E70" i="2"/>
  <c r="E71" i="2"/>
  <c r="E72" i="2"/>
  <c r="E73" i="2"/>
  <c r="E74" i="2"/>
  <c r="E75" i="2"/>
  <c r="D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8" i="2"/>
  <c r="D49" i="2"/>
  <c r="D50" i="2"/>
  <c r="D51" i="2"/>
  <c r="D52" i="2"/>
  <c r="D53" i="2"/>
  <c r="D54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9" i="2"/>
  <c r="D43" i="1"/>
  <c r="D47" i="2" s="1"/>
  <c r="E43" i="1"/>
  <c r="F13" i="2"/>
  <c r="D64" i="1"/>
  <c r="D56" i="1"/>
  <c r="D51" i="1"/>
  <c r="D55" i="2" s="1"/>
  <c r="D39" i="1"/>
  <c r="D43" i="2" s="1"/>
  <c r="D33" i="1"/>
  <c r="D24" i="1"/>
  <c r="D28" i="2" s="1"/>
  <c r="D17" i="1"/>
  <c r="D14" i="1"/>
  <c r="D18" i="2" s="1"/>
  <c r="D72" i="1" l="1"/>
  <c r="D76" i="2" s="1"/>
  <c r="E9" i="2"/>
  <c r="E64" i="1" l="1"/>
  <c r="E68" i="2" s="1"/>
  <c r="E56" i="1"/>
  <c r="E60" i="2" s="1"/>
  <c r="E51" i="1"/>
  <c r="E55" i="2" s="1"/>
  <c r="E39" i="1"/>
  <c r="E43" i="2" s="1"/>
  <c r="E33" i="1"/>
  <c r="E37" i="2" s="1"/>
  <c r="E24" i="1"/>
  <c r="E17" i="1"/>
  <c r="E21" i="2" s="1"/>
  <c r="E14" i="1"/>
  <c r="E28" i="2" l="1"/>
  <c r="E72" i="1"/>
  <c r="E18" i="2"/>
  <c r="F8" i="1"/>
  <c r="F10" i="1"/>
  <c r="F11" i="1"/>
  <c r="F12" i="1"/>
  <c r="F13" i="1"/>
  <c r="F15" i="1"/>
  <c r="F16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4" i="1"/>
  <c r="F35" i="1"/>
  <c r="F36" i="1"/>
  <c r="F37" i="1"/>
  <c r="F38" i="1"/>
  <c r="F40" i="1"/>
  <c r="F41" i="1"/>
  <c r="F42" i="1"/>
  <c r="F44" i="1"/>
  <c r="F45" i="1"/>
  <c r="F46" i="1"/>
  <c r="F47" i="1"/>
  <c r="F48" i="1"/>
  <c r="F49" i="1"/>
  <c r="F50" i="1"/>
  <c r="F52" i="1"/>
  <c r="F53" i="1"/>
  <c r="F54" i="1"/>
  <c r="F55" i="1"/>
  <c r="F57" i="1"/>
  <c r="F58" i="1"/>
  <c r="F59" i="1"/>
  <c r="F60" i="1"/>
  <c r="F61" i="1"/>
  <c r="F62" i="1"/>
  <c r="F63" i="1"/>
  <c r="F65" i="1"/>
  <c r="F66" i="1"/>
  <c r="F67" i="1"/>
  <c r="F68" i="1"/>
  <c r="F69" i="1"/>
  <c r="F70" i="1"/>
  <c r="F71" i="1"/>
  <c r="F7" i="1"/>
  <c r="E76" i="2" l="1"/>
  <c r="F72" i="1"/>
  <c r="F74" i="2"/>
  <c r="F70" i="2"/>
  <c r="F65" i="2"/>
  <c r="F61" i="2"/>
  <c r="F56" i="2"/>
  <c r="F51" i="2"/>
  <c r="F46" i="2"/>
  <c r="F41" i="2"/>
  <c r="F36" i="2"/>
  <c r="F32" i="2"/>
  <c r="F27" i="2"/>
  <c r="F23" i="2"/>
  <c r="F17" i="2"/>
  <c r="F73" i="2"/>
  <c r="F69" i="2"/>
  <c r="F64" i="2"/>
  <c r="F59" i="2"/>
  <c r="F54" i="2"/>
  <c r="F50" i="2"/>
  <c r="F45" i="2"/>
  <c r="F40" i="2"/>
  <c r="F35" i="2"/>
  <c r="F31" i="2"/>
  <c r="F26" i="2"/>
  <c r="F22" i="2"/>
  <c r="F16" i="2"/>
  <c r="F11" i="2"/>
  <c r="F10" i="2"/>
  <c r="F72" i="2"/>
  <c r="F67" i="2"/>
  <c r="F63" i="2"/>
  <c r="F58" i="2"/>
  <c r="F53" i="2"/>
  <c r="F49" i="2"/>
  <c r="F44" i="2"/>
  <c r="F39" i="2"/>
  <c r="F34" i="2"/>
  <c r="F30" i="2"/>
  <c r="F25" i="2"/>
  <c r="F20" i="2"/>
  <c r="F75" i="2"/>
  <c r="F71" i="2"/>
  <c r="F66" i="2"/>
  <c r="F62" i="2"/>
  <c r="F57" i="2"/>
  <c r="F52" i="2"/>
  <c r="F48" i="2"/>
  <c r="F42" i="2"/>
  <c r="F38" i="2"/>
  <c r="F33" i="2"/>
  <c r="F29" i="2"/>
  <c r="F24" i="2"/>
  <c r="F19" i="2"/>
  <c r="F15" i="2"/>
  <c r="F14" i="2"/>
  <c r="F12" i="2"/>
  <c r="F64" i="1"/>
  <c r="F56" i="1"/>
  <c r="F51" i="1"/>
  <c r="F43" i="1"/>
  <c r="F39" i="1"/>
  <c r="F33" i="1"/>
  <c r="F24" i="1"/>
  <c r="F17" i="1"/>
  <c r="F14" i="1"/>
  <c r="F60" i="2" l="1"/>
  <c r="F18" i="2"/>
  <c r="F43" i="2"/>
  <c r="F21" i="2"/>
  <c r="F47" i="2"/>
  <c r="F76" i="2"/>
  <c r="F37" i="2"/>
  <c r="F68" i="2"/>
  <c r="F28" i="2"/>
  <c r="F55" i="2"/>
  <c r="F9" i="2" l="1"/>
</calcChain>
</file>

<file path=xl/sharedStrings.xml><?xml version="1.0" encoding="utf-8"?>
<sst xmlns="http://schemas.openxmlformats.org/spreadsheetml/2006/main" count="558" uniqueCount="217">
  <si>
    <t>Denumirea</t>
  </si>
  <si>
    <t xml:space="preserve">Cod     </t>
  </si>
  <si>
    <t>01</t>
  </si>
  <si>
    <t>011</t>
  </si>
  <si>
    <t>Servicii generale</t>
  </si>
  <si>
    <t>013</t>
  </si>
  <si>
    <t>014</t>
  </si>
  <si>
    <t>015</t>
  </si>
  <si>
    <t>016</t>
  </si>
  <si>
    <t>Serviciul datoriei</t>
  </si>
  <si>
    <t>017</t>
  </si>
  <si>
    <t>018</t>
  </si>
  <si>
    <t>02</t>
  </si>
  <si>
    <t>021</t>
  </si>
  <si>
    <t>025</t>
  </si>
  <si>
    <t>03</t>
  </si>
  <si>
    <t>Afaceri interne</t>
  </si>
  <si>
    <t>031</t>
  </si>
  <si>
    <t>032</t>
  </si>
  <si>
    <t>033</t>
  </si>
  <si>
    <t>Sistemul penitenciar</t>
  </si>
  <si>
    <t>034</t>
  </si>
  <si>
    <t>Cercetări științifice aplicate în domeniul ordinii publice și securității naționale</t>
  </si>
  <si>
    <t>035</t>
  </si>
  <si>
    <t>036</t>
  </si>
  <si>
    <t>04</t>
  </si>
  <si>
    <t>041</t>
  </si>
  <si>
    <t>042</t>
  </si>
  <si>
    <t>043</t>
  </si>
  <si>
    <t>044</t>
  </si>
  <si>
    <t>Transport</t>
  </si>
  <si>
    <t>045</t>
  </si>
  <si>
    <t>046</t>
  </si>
  <si>
    <t>047</t>
  </si>
  <si>
    <t>048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</si>
  <si>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</si>
  <si>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</si>
  <si>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</si>
  <si>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</si>
  <si>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</si>
  <si>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</si>
  <si>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</si>
  <si>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</si>
  <si>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</si>
  <si>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</si>
  <si>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Servicii de ambulator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</si>
  <si>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</si>
  <si>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</si>
  <si>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</si>
  <si>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</si>
  <si>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</si>
  <si>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</si>
  <si>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</si>
  <si>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</si>
  <si>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</si>
  <si>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</si>
  <si>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</si>
  <si>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</si>
  <si>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</si>
  <si>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</si>
  <si>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</si>
  <si>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</si>
  <si>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</si>
  <si>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</si>
  <si>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</si>
  <si>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</si>
  <si>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</si>
  <si>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</si>
  <si>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</si>
  <si>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</si>
  <si>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</si>
  <si>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</si>
  <si>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TOTAL</t>
  </si>
  <si>
    <t>Servicii de stat cu destinatie generală</t>
  </si>
  <si>
    <t>Autorități  legislative si executive, servicii bugetar-fiscale, afaceri externe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</si>
  <si>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</si>
  <si>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</si>
  <si>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</si>
  <si>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Raporturi între nivelele administrației publice</t>
  </si>
  <si>
    <t>Apărare națională</t>
  </si>
  <si>
    <t>Forțe de apărare națională</t>
  </si>
  <si>
    <t>Alte servicii în domeniul apărării neatribuite la alte grupe</t>
  </si>
  <si>
    <t>Ordine publică și securitate națională</t>
  </si>
  <si>
    <t>Servicii de protecție civilă si  situații excepționale</t>
  </si>
  <si>
    <t>Justiție</t>
  </si>
  <si>
    <t>Alte servicii în domeniul  ordinii publice și securității naționale neatribuite la alte grupe</t>
  </si>
  <si>
    <t>Servicii în domeniul economiei</t>
  </si>
  <si>
    <t>Servicii  economice generale, comerciale și în domeniul forței de muncă</t>
  </si>
  <si>
    <t>Combustibil și energie</t>
  </si>
  <si>
    <t>Minerit, industrie și construcții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</si>
  <si>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</si>
  <si>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</si>
  <si>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</si>
  <si>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</si>
  <si>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</si>
  <si>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</si>
  <si>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</si>
  <si>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Alte servicii în domeniul protecției mediului neatribuite la alte grupe</t>
  </si>
  <si>
    <t>Gospodăria de locuințe și gospodăria serviciilor comunale</t>
  </si>
  <si>
    <t>Gospodăria  de locuințe</t>
  </si>
  <si>
    <t>Aprovizionarea cu apă</t>
  </si>
  <si>
    <t>Ocrotirea sănătății</t>
  </si>
  <si>
    <t>Produse, utilaje și echipament medical</t>
  </si>
  <si>
    <t>Servicii spitalicești</t>
  </si>
  <si>
    <t>Servicii de sănătate publică</t>
  </si>
  <si>
    <t>Cercetări științifice aplicate în domeniul ocrotirii sănătății</t>
  </si>
  <si>
    <t>Alte servicii în domeniul sănătății neatribuite la alte grupe</t>
  </si>
  <si>
    <t>Cultură, sport, tineret, culte și odihnă</t>
  </si>
  <si>
    <t>Servicii de sport, tineret și odihnă</t>
  </si>
  <si>
    <t>Servicii în domeniul culturii</t>
  </si>
  <si>
    <t>Servicii tele-radio și de presă</t>
  </si>
  <si>
    <t>Alte servicii în domeniul culturii, tineretului, sportului, odihnei și cultelor neatribuite la alte grupe</t>
  </si>
  <si>
    <t>Protecție socială</t>
  </si>
  <si>
    <t>Protecție în caz de boală sau incapacitate de muncă</t>
  </si>
  <si>
    <t>Protecție persoanelor în etate</t>
  </si>
  <si>
    <t>Protecție a familiei și a copiilor</t>
  </si>
  <si>
    <t>Protecție în caz de șomaj</t>
  </si>
  <si>
    <t>Protecție în domeniul asigurării cu  locuințe</t>
  </si>
  <si>
    <t>Protecție împotriva excluziunii sociale</t>
  </si>
  <si>
    <t>Alte servicii în domeniul protecției sociale neatribuite la alte grupe</t>
  </si>
  <si>
    <t>055</t>
  </si>
  <si>
    <t>Cercetări științifice aplicate în domeniul protecției mediului</t>
  </si>
  <si>
    <t>dintre care transferuri acordate între instituții în cadrul bugetului de stat</t>
  </si>
  <si>
    <t>062</t>
  </si>
  <si>
    <t>Dezvoltare comunală şi amenajare</t>
  </si>
  <si>
    <t>Învătământ</t>
  </si>
  <si>
    <t>Educație timpurie  și învățământ  primar</t>
  </si>
  <si>
    <t>Învățământ secundar</t>
  </si>
  <si>
    <t>Învățământ  profesional tehnic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</si>
  <si>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</si>
  <si>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</si>
  <si>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</si>
  <si>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</si>
  <si>
    <t>Agricultură, gospodărie silvică, gospodărie piscicolă și gospodărie de vânătoare</t>
  </si>
  <si>
    <t>(mii lei)</t>
  </si>
  <si>
    <t>Propuneri de modificare
(+;-)</t>
  </si>
  <si>
    <t>Precizat</t>
  </si>
  <si>
    <t xml:space="preserve"> Propuneri de modificare a Anexei nr. 4 
„Cheltuielile bugetului de stat conform clasificației funcționale”</t>
  </si>
  <si>
    <r>
      <t xml:space="preserve">Aprobat 
</t>
    </r>
    <r>
      <rPr>
        <sz val="12"/>
        <color theme="1"/>
        <rFont val="Times New Roman"/>
        <family val="1"/>
      </rPr>
      <t>(Legea nr. 205/2021)</t>
    </r>
  </si>
  <si>
    <t>Наименование</t>
  </si>
  <si>
    <t>Государственные услуги общего назначения</t>
  </si>
  <si>
    <t>Законодательные и исполнительные органы, налогово-бюджетные услуги, международные отношения</t>
  </si>
  <si>
    <t>Общие услуги</t>
  </si>
  <si>
    <t>Фундаментальные научные исследования</t>
  </si>
  <si>
    <t>Прикладные научные исследования, связанные с государственными услугами общего назначения</t>
  </si>
  <si>
    <t>Государственные услуги общего назначения, не отнесенные к другим категориям</t>
  </si>
  <si>
    <t>Обслуживание долга</t>
  </si>
  <si>
    <t>Отношения между уровнями публичного управления</t>
  </si>
  <si>
    <t>Национальная оборона</t>
  </si>
  <si>
    <t>Силы национальной обороны</t>
  </si>
  <si>
    <t>Прочие услуги в области обороны, не отнесенные к другим категориям</t>
  </si>
  <si>
    <t>Общественный порядок и национальная безопасность</t>
  </si>
  <si>
    <t>Внутренние дела</t>
  </si>
  <si>
    <t>Услуги гражданской защиты и чрезвычайных ситуаций</t>
  </si>
  <si>
    <t>Юстиция</t>
  </si>
  <si>
    <t>Пенитенциарная система</t>
  </si>
  <si>
    <t>Прикладные научные исследования в области общественного порядка и национальной безопасности</t>
  </si>
  <si>
    <t>Прочие услуги в области общественного порядка и национальной безопасности, не отнесенные к другим категориям</t>
  </si>
  <si>
    <t>Услуги в области экономики</t>
  </si>
  <si>
    <t>Общие экономические, коммерческие услуги, услуги в области занятости</t>
  </si>
  <si>
    <t>Сельское, лесное, рыбное и охотное хозяйства</t>
  </si>
  <si>
    <t>Топливо и энергия</t>
  </si>
  <si>
    <t>Горнодобывающая промышленность, обрабатывающая промышленность и строительство</t>
  </si>
  <si>
    <t>Транспорт</t>
  </si>
  <si>
    <t>Связь</t>
  </si>
  <si>
    <t>Прочие виды экономической деятельности</t>
  </si>
  <si>
    <t>Прикладные научные исследования в области экономики</t>
  </si>
  <si>
    <t>Охрана окружающей среды</t>
  </si>
  <si>
    <t>Сбор и уничтожение отходов</t>
  </si>
  <si>
    <t>Защита от загрязнения окружающей среды</t>
  </si>
  <si>
    <t>Охрана биоразнообразия</t>
  </si>
  <si>
    <t>Прикладные научные исследования в области охраны окружающей среды</t>
  </si>
  <si>
    <t>Прочие услуги в области охраны окружающей среды, не отнесенные к другим категориям</t>
  </si>
  <si>
    <t>Жилищно-коммунальное хозяйство</t>
  </si>
  <si>
    <t>Жилищное хозяйство</t>
  </si>
  <si>
    <t>Услуги по коммунальному развитию и благоустройству</t>
  </si>
  <si>
    <t>Водоснабжение</t>
  </si>
  <si>
    <t>Здравоохранение</t>
  </si>
  <si>
    <t>Медицинские товары, аппаратура и оборудование</t>
  </si>
  <si>
    <t>Амбулаторные услуги</t>
  </si>
  <si>
    <t>Больничные услуги</t>
  </si>
  <si>
    <t>Услуги в области общественного здоровья</t>
  </si>
  <si>
    <t>из которых трансферты, предоставленные между учреждениями в рамках государственного бюджета</t>
  </si>
  <si>
    <t>Прикладные научные исследования в области здравоохранения</t>
  </si>
  <si>
    <t>Прочие услуги в области здравоохранения, не отнесенные к другим категориям</t>
  </si>
  <si>
    <t>Культура, спорт, молодежь, культы и отдых</t>
  </si>
  <si>
    <t>Услуги в области спорта, молодежи и отдыха</t>
  </si>
  <si>
    <t>Услуги в области культуры</t>
  </si>
  <si>
    <t>Услуги в области телевидения, радио и печати</t>
  </si>
  <si>
    <t>Прочие услуги в области культуры, молодежи, спорта, отдыха и культов, не отнесенные к другим категориям</t>
  </si>
  <si>
    <t>Образование</t>
  </si>
  <si>
    <t>Раннее образование и начальное образование</t>
  </si>
  <si>
    <t>Среднее образование</t>
  </si>
  <si>
    <t>Профессионально-техническое образование</t>
  </si>
  <si>
    <t>Высшее профессиональное образование</t>
  </si>
  <si>
    <t>Образование, не подразделенное по уровням</t>
  </si>
  <si>
    <t>Вспомогательные услуги в системе образования</t>
  </si>
  <si>
    <t>Прочие услуги в области образования, не отнесенные к другим категориям</t>
  </si>
  <si>
    <t>Социальная защита</t>
  </si>
  <si>
    <t>Защита в случае болезни или нетрудоспособности</t>
  </si>
  <si>
    <t>Защита пожилых людей</t>
  </si>
  <si>
    <t>Защита семьи и детей</t>
  </si>
  <si>
    <t>Защита в случае безработицы</t>
  </si>
  <si>
    <t>Защита в области обеспечения жильем</t>
  </si>
  <si>
    <t>Защита от социальной изоляции</t>
  </si>
  <si>
    <t>Прочие услуги в области социальной защиты, не отнесенные к другим категориям</t>
  </si>
  <si>
    <t>ВСЕГО</t>
  </si>
  <si>
    <t>Anexa nr.4</t>
  </si>
  <si>
    <t>Suma, 
mii lei</t>
  </si>
  <si>
    <t xml:space="preserve"> Cheltuielile bugetului de stat conform clasificației funcționale</t>
  </si>
  <si>
    <t>Tabelul nr. 4</t>
  </si>
  <si>
    <t>la Nota informativă</t>
  </si>
  <si>
    <t>3.1. Cheltuieli</t>
  </si>
  <si>
    <t>„Anexa nr.4</t>
  </si>
  <si>
    <t>”</t>
  </si>
  <si>
    <t>Protecția persoanelor în etate</t>
  </si>
  <si>
    <t>Protecția familiei și a copiilor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</si>
</sst>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Arial"/>
      <family val="2"/>
    </font>
    <font>
      <i/>
      <sz val="12"/>
      <name val="Times New Roman"/>
      <family val="1"/>
    </font>
    <font>
      <i/>
      <sz val="12"/>
      <color theme="1"/>
      <name val="Times New Roman"/>
      <family val="1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1" fillId="0" borderId="0" applyFill="0" applyProtection="0">
      <alignment vertical="center"/>
    </xf>
    <xf numFmtId="0" fontId="1" fillId="0" borderId="0"/>
    <xf numFmtId="0" fontId="10" fillId="0" borderId="0"/>
    <xf numFmtId="0" fontId="12" fillId="0" borderId="0"/>
    <xf numFmtId="0" fontId="13" fillId="0" borderId="0"/>
  </cellStyleXfs>
  <cellXfs count="46">
    <xf numFmtId="0" fontId="0" fillId="0" borderId="0" xfId="0"/>
    <xf numFmtId="0" fontId="0" fillId="0" borderId="0" xfId="0" applyFill="1"/>
    <xf numFmtId="0" fontId="1" fillId="0" borderId="0" xfId="1" applyFill="1"/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49" fontId="6" fillId="0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6" fillId="0" borderId="1" xfId="0" applyFont="1" applyFill="1" applyBorder="1"/>
    <xf numFmtId="164" fontId="6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0" fillId="0" borderId="0" xfId="0" applyFill="1"/>
    <xf numFmtId="49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0" fillId="0" borderId="0" xfId="0" applyNumberFormat="1" applyFill="1"/>
    <xf numFmtId="0" fontId="14" fillId="0" borderId="1" xfId="0" applyFont="1" applyFill="1" applyBorder="1" applyAlignment="1">
      <alignment horizontal="left" wrapText="1"/>
    </xf>
    <xf numFmtId="164" fontId="15" fillId="0" borderId="1" xfId="0" applyNumberFormat="1" applyFont="1" applyFill="1" applyBorder="1"/>
    <xf numFmtId="0" fontId="0" fillId="0" borderId="1" xfId="0" applyFill="1" applyBorder="1"/>
    <xf numFmtId="49" fontId="6" fillId="0" borderId="0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top" wrapText="1"/>
    </xf>
    <xf numFmtId="0" fontId="16" fillId="0" borderId="0" xfId="0" applyFont="1" applyFill="1" applyBorder="1" applyAlignment="1" applyProtection="1">
      <alignment vertical="center"/>
    </xf>
    <xf numFmtId="164" fontId="17" fillId="0" borderId="0" xfId="0" applyNumberFormat="1" applyFont="1" applyFill="1" applyBorder="1" applyAlignment="1" applyProtection="1">
      <alignment vertical="center"/>
    </xf>
    <xf numFmtId="164" fontId="17" fillId="0" borderId="0" xfId="0" applyNumberFormat="1" applyFont="1" applyFill="1" applyBorder="1" applyAlignment="1" applyProtection="1">
      <alignment horizontal="right" vertical="center"/>
    </xf>
    <xf numFmtId="0" fontId="18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Border="1" applyAlignment="1">
      <alignment horizontal="right"/>
    </xf>
    <xf numFmtId="164" fontId="19" fillId="0" borderId="0" xfId="0" applyNumberFormat="1" applyFont="1" applyFill="1"/>
    <xf numFmtId="0" fontId="14" fillId="0" borderId="1" xfId="0" applyFont="1" applyFill="1" applyBorder="1" applyAlignment="1">
      <alignment horizontal="left" wrapText="1" indent="3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top" wrapText="1"/>
    </xf>
    <xf numFmtId="0" fontId="9" fillId="0" borderId="0" xfId="0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164" fontId="17" fillId="0" borderId="0" xfId="0" applyNumberFormat="1" applyFont="1" applyFill="1" applyBorder="1" applyAlignment="1" applyProtection="1">
      <alignment horizontal="right" vertical="center"/>
    </xf>
  </cellXfs>
  <cellStyles count="7">
    <cellStyle name="Normal" xfId="0" builtinId="0"/>
    <cellStyle name="Normal 11 2" xfId="4"/>
    <cellStyle name="Normal 2" xfId="1"/>
    <cellStyle name="Normal 2 3" xfId="5"/>
    <cellStyle name="Normal 5 2" xfId="2"/>
    <cellStyle name="Обычный 2" xfId="3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showZeros="0" view="pageBreakPreview" zoomScaleNormal="100" zoomScaleSheetLayoutView="100" workbookViewId="0">
      <selection activeCell="J68" sqref="J68"/>
    </sheetView>
  </sheetViews>
  <sheetFormatPr defaultRowHeight="15" x14ac:dyDescent="0.25"/>
  <cols>
    <col min="1" max="1" width="69.140625" style="1" customWidth="1"/>
    <col min="2" max="2" width="74.28515625" style="19" hidden="1" customWidth="1"/>
    <col min="3" max="3" width="8.42578125" style="1" customWidth="1"/>
    <col min="4" max="4" width="13.28515625" style="1" customWidth="1"/>
    <col min="5" max="5" width="14.28515625" style="1" customWidth="1"/>
    <col min="6" max="6" width="14.42578125" style="19" customWidth="1"/>
    <col min="7" max="16384" width="9.140625" style="1"/>
  </cols>
  <sheetData>
    <row r="1" spans="1:8" ht="15.75" x14ac:dyDescent="0.25">
      <c r="D1" s="9"/>
      <c r="F1" s="9" t="s">
        <v>207</v>
      </c>
    </row>
    <row r="2" spans="1:8" ht="15.75" x14ac:dyDescent="0.25">
      <c r="G2" s="39"/>
      <c r="H2" s="39"/>
    </row>
    <row r="3" spans="1:8" ht="33.75" customHeight="1" x14ac:dyDescent="0.3">
      <c r="A3" s="43" t="s">
        <v>137</v>
      </c>
      <c r="B3" s="43"/>
      <c r="C3" s="44"/>
      <c r="D3" s="44"/>
      <c r="E3" s="44"/>
      <c r="F3" s="44"/>
      <c r="G3" s="40"/>
      <c r="H3" s="40"/>
    </row>
    <row r="4" spans="1:8" ht="15" customHeight="1" x14ac:dyDescent="0.25">
      <c r="A4" s="2"/>
      <c r="B4" s="2"/>
      <c r="C4" s="2"/>
      <c r="D4" s="10"/>
      <c r="E4" s="10"/>
      <c r="F4" s="10" t="s">
        <v>134</v>
      </c>
      <c r="G4" s="41"/>
      <c r="H4" s="42"/>
    </row>
    <row r="5" spans="1:8" ht="47.25" customHeight="1" x14ac:dyDescent="0.25">
      <c r="A5" s="16" t="s">
        <v>0</v>
      </c>
      <c r="B5" s="16" t="s">
        <v>139</v>
      </c>
      <c r="C5" s="15" t="s">
        <v>1</v>
      </c>
      <c r="D5" s="30" t="s">
        <v>138</v>
      </c>
      <c r="E5" s="30" t="s">
        <v>135</v>
      </c>
      <c r="F5" s="30" t="s">
        <v>136</v>
      </c>
      <c r="G5" s="41"/>
      <c r="H5" s="42"/>
    </row>
    <row r="6" spans="1:8" ht="15.75" x14ac:dyDescent="0.25">
      <c r="A6" s="5" t="s">
        <v>73</v>
      </c>
      <c r="B6" s="5" t="s">
        <v>140</v>
      </c>
      <c r="C6" s="6" t="s">
        <v>2</v>
      </c>
      <c r="D6" s="12">
        <f>D7+D8+D9+D10+D11+D12+D13</f>
        <v>9954252.9000000004</v>
      </c>
      <c r="E6" s="12">
        <f>E7+E8+E9+E10+E11+E12+E13</f>
        <v>2007760.4</v>
      </c>
      <c r="F6" s="12">
        <f>D6+E6</f>
        <v>11962013.300000001</v>
      </c>
    </row>
    <row r="7" spans="1:8" ht="17.25" customHeight="1" x14ac:dyDescent="0.25">
      <c r="A7" s="3" t="s">
        <v>74</v>
      </c>
      <c r="B7" s="3" t="s">
        <v>141</v>
      </c>
      <c r="C7" s="13" t="s">
        <v>3</v>
      </c>
      <c r="D7" s="21">
        <v>2442090.0000000005</v>
      </c>
      <c r="E7" s="21">
        <f>237281+711.7+800</f>
        <v>238792.7</v>
      </c>
      <c r="F7" s="21">
        <f t="shared" ref="F7:F70" si="0">D7+E7</f>
        <v>2680882.7000000007</v>
      </c>
    </row>
    <row r="8" spans="1:8" ht="15.75" x14ac:dyDescent="0.25">
      <c r="A8" s="4" t="s">
        <v>4</v>
      </c>
      <c r="B8" s="4" t="s">
        <v>142</v>
      </c>
      <c r="C8" s="13" t="s">
        <v>5</v>
      </c>
      <c r="D8" s="21">
        <v>608814.6</v>
      </c>
      <c r="E8" s="21">
        <v>32240.1</v>
      </c>
      <c r="F8" s="21">
        <f t="shared" si="0"/>
        <v>641054.69999999995</v>
      </c>
    </row>
    <row r="9" spans="1:8" ht="15.75" x14ac:dyDescent="0.25">
      <c r="A9" s="4" t="s">
        <v>75</v>
      </c>
      <c r="B9" s="4" t="s">
        <v>143</v>
      </c>
      <c r="C9" s="13" t="s">
        <v>6</v>
      </c>
      <c r="D9" s="21">
        <v>122204.3</v>
      </c>
      <c r="E9" s="21">
        <f>22851.4-1465.5-1266.7</f>
        <v>20119.2</v>
      </c>
      <c r="F9" s="21">
        <f>D9+E9</f>
        <v>142323.5</v>
      </c>
    </row>
    <row r="10" spans="1:8" ht="16.5" customHeight="1" x14ac:dyDescent="0.25">
      <c r="A10" s="3" t="s">
        <v>76</v>
      </c>
      <c r="B10" s="3" t="s">
        <v>144</v>
      </c>
      <c r="C10" s="13" t="s">
        <v>7</v>
      </c>
      <c r="D10" s="21">
        <v>56057</v>
      </c>
      <c r="E10" s="21">
        <v>5960.7</v>
      </c>
      <c r="F10" s="21">
        <f t="shared" si="0"/>
        <v>62017.7</v>
      </c>
    </row>
    <row r="11" spans="1:8" ht="18" customHeight="1" x14ac:dyDescent="0.25">
      <c r="A11" s="3" t="s">
        <v>77</v>
      </c>
      <c r="B11" s="3" t="s">
        <v>145</v>
      </c>
      <c r="C11" s="13" t="s">
        <v>8</v>
      </c>
      <c r="D11" s="14">
        <v>1857681.7</v>
      </c>
      <c r="E11" s="21">
        <f>1676109.2-5534.1-711.7-800-2000-15000</f>
        <v>1652063.4</v>
      </c>
      <c r="F11" s="14">
        <f t="shared" si="0"/>
        <v>3509745.0999999996</v>
      </c>
    </row>
    <row r="12" spans="1:8" ht="15.75" x14ac:dyDescent="0.25">
      <c r="A12" s="4" t="s">
        <v>9</v>
      </c>
      <c r="B12" s="4" t="s">
        <v>146</v>
      </c>
      <c r="C12" s="13" t="s">
        <v>10</v>
      </c>
      <c r="D12" s="21">
        <v>2772958.6</v>
      </c>
      <c r="E12" s="21">
        <v>58101</v>
      </c>
      <c r="F12" s="21">
        <f t="shared" si="0"/>
        <v>2831059.6</v>
      </c>
    </row>
    <row r="13" spans="1:8" ht="15.75" x14ac:dyDescent="0.25">
      <c r="A13" s="3" t="s">
        <v>78</v>
      </c>
      <c r="B13" s="3" t="s">
        <v>147</v>
      </c>
      <c r="C13" s="13" t="s">
        <v>11</v>
      </c>
      <c r="D13" s="21">
        <v>2094446.7</v>
      </c>
      <c r="E13" s="21">
        <v>483.3</v>
      </c>
      <c r="F13" s="21">
        <f t="shared" si="0"/>
        <v>2094930</v>
      </c>
    </row>
    <row r="14" spans="1:8" ht="15.75" x14ac:dyDescent="0.25">
      <c r="A14" s="5" t="s">
        <v>79</v>
      </c>
      <c r="B14" s="5" t="s">
        <v>148</v>
      </c>
      <c r="C14" s="6" t="s">
        <v>12</v>
      </c>
      <c r="D14" s="12">
        <f>D15+D16</f>
        <v>758148.5</v>
      </c>
      <c r="E14" s="12">
        <f>E15+E16</f>
        <v>127729.3</v>
      </c>
      <c r="F14" s="12">
        <f t="shared" si="0"/>
        <v>885877.8</v>
      </c>
    </row>
    <row r="15" spans="1:8" ht="15.75" x14ac:dyDescent="0.25">
      <c r="A15" s="4" t="s">
        <v>80</v>
      </c>
      <c r="B15" s="4" t="s">
        <v>149</v>
      </c>
      <c r="C15" s="13" t="s">
        <v>13</v>
      </c>
      <c r="D15" s="21">
        <v>400487.8</v>
      </c>
      <c r="E15" s="21">
        <v>21493.8</v>
      </c>
      <c r="F15" s="21">
        <f t="shared" si="0"/>
        <v>421981.6</v>
      </c>
    </row>
    <row r="16" spans="1:8" ht="18" customHeight="1" x14ac:dyDescent="0.25">
      <c r="A16" s="3" t="s">
        <v>81</v>
      </c>
      <c r="B16" s="3" t="s">
        <v>150</v>
      </c>
      <c r="C16" s="13" t="s">
        <v>14</v>
      </c>
      <c r="D16" s="21">
        <v>357660.7</v>
      </c>
      <c r="E16" s="21">
        <v>106235.5</v>
      </c>
      <c r="F16" s="21">
        <f t="shared" si="0"/>
        <v>463896.2</v>
      </c>
    </row>
    <row r="17" spans="1:6" ht="15.75" x14ac:dyDescent="0.25">
      <c r="A17" s="5" t="s">
        <v>82</v>
      </c>
      <c r="B17" s="5" t="s">
        <v>151</v>
      </c>
      <c r="C17" s="6" t="s">
        <v>15</v>
      </c>
      <c r="D17" s="12">
        <f>D18+D19+D20+D21+D22+D23</f>
        <v>5830585.2999999998</v>
      </c>
      <c r="E17" s="12">
        <f>E18+E19+E20+E21+E22+E23</f>
        <v>153324.9</v>
      </c>
      <c r="F17" s="12">
        <f t="shared" si="0"/>
        <v>5983910.2000000002</v>
      </c>
    </row>
    <row r="18" spans="1:6" ht="15.75" x14ac:dyDescent="0.25">
      <c r="A18" s="3" t="s">
        <v>16</v>
      </c>
      <c r="B18" s="3" t="s">
        <v>152</v>
      </c>
      <c r="C18" s="13" t="s">
        <v>17</v>
      </c>
      <c r="D18" s="21">
        <v>3213305.5</v>
      </c>
      <c r="E18" s="21">
        <f>151019.9+2000</f>
        <v>153019.9</v>
      </c>
      <c r="F18" s="21">
        <f t="shared" si="0"/>
        <v>3366325.4</v>
      </c>
    </row>
    <row r="19" spans="1:6" ht="15.75" x14ac:dyDescent="0.25">
      <c r="A19" s="3" t="s">
        <v>83</v>
      </c>
      <c r="B19" s="3" t="s">
        <v>153</v>
      </c>
      <c r="C19" s="13" t="s">
        <v>18</v>
      </c>
      <c r="D19" s="21">
        <v>527734.19999999995</v>
      </c>
      <c r="E19" s="21">
        <v>42902.3</v>
      </c>
      <c r="F19" s="21">
        <f t="shared" si="0"/>
        <v>570636.5</v>
      </c>
    </row>
    <row r="20" spans="1:6" ht="15.75" x14ac:dyDescent="0.25">
      <c r="A20" s="3" t="s">
        <v>84</v>
      </c>
      <c r="B20" s="3" t="s">
        <v>154</v>
      </c>
      <c r="C20" s="13" t="s">
        <v>19</v>
      </c>
      <c r="D20" s="21">
        <v>1122251.8999999999</v>
      </c>
      <c r="E20" s="21">
        <v>11964.8</v>
      </c>
      <c r="F20" s="21">
        <f t="shared" si="0"/>
        <v>1134216.7</v>
      </c>
    </row>
    <row r="21" spans="1:6" ht="15.75" x14ac:dyDescent="0.25">
      <c r="A21" s="3" t="s">
        <v>20</v>
      </c>
      <c r="B21" s="3" t="s">
        <v>155</v>
      </c>
      <c r="C21" s="13" t="s">
        <v>21</v>
      </c>
      <c r="D21" s="21">
        <v>789389.4</v>
      </c>
      <c r="E21" s="21">
        <v>-59077.8</v>
      </c>
      <c r="F21" s="21">
        <f t="shared" si="0"/>
        <v>730311.6</v>
      </c>
    </row>
    <row r="22" spans="1:6" ht="19.5" customHeight="1" x14ac:dyDescent="0.25">
      <c r="A22" s="3" t="s">
        <v>22</v>
      </c>
      <c r="B22" s="3" t="s">
        <v>156</v>
      </c>
      <c r="C22" s="13" t="s">
        <v>23</v>
      </c>
      <c r="D22" s="21">
        <v>2705</v>
      </c>
      <c r="E22" s="21">
        <v>1748.9</v>
      </c>
      <c r="F22" s="21">
        <f t="shared" si="0"/>
        <v>4453.8999999999996</v>
      </c>
    </row>
    <row r="23" spans="1:6" ht="31.5" x14ac:dyDescent="0.25">
      <c r="A23" s="3" t="s">
        <v>85</v>
      </c>
      <c r="B23" s="3" t="s">
        <v>157</v>
      </c>
      <c r="C23" s="17" t="s">
        <v>24</v>
      </c>
      <c r="D23" s="18">
        <v>175199.3</v>
      </c>
      <c r="E23" s="18">
        <v>2766.8</v>
      </c>
      <c r="F23" s="18">
        <f t="shared" si="0"/>
        <v>177966.09999999998</v>
      </c>
    </row>
    <row r="24" spans="1:6" ht="15.75" x14ac:dyDescent="0.25">
      <c r="A24" s="5" t="s">
        <v>86</v>
      </c>
      <c r="B24" s="5" t="s">
        <v>158</v>
      </c>
      <c r="C24" s="6" t="s">
        <v>25</v>
      </c>
      <c r="D24" s="12">
        <f>D25+D26+D27+D28+D29+D30+D31+D32</f>
        <v>9018190.6999999993</v>
      </c>
      <c r="E24" s="12">
        <f>E25+E26+E27+E28+E29+E30+E31+E32</f>
        <v>1185271</v>
      </c>
      <c r="F24" s="12">
        <f t="shared" si="0"/>
        <v>10203461.699999999</v>
      </c>
    </row>
    <row r="25" spans="1:6" ht="19.5" customHeight="1" x14ac:dyDescent="0.25">
      <c r="A25" s="3" t="s">
        <v>87</v>
      </c>
      <c r="B25" s="3" t="s">
        <v>159</v>
      </c>
      <c r="C25" s="13" t="s">
        <v>26</v>
      </c>
      <c r="D25" s="21">
        <v>523506.3</v>
      </c>
      <c r="E25" s="21">
        <v>17860.3</v>
      </c>
      <c r="F25" s="21">
        <f t="shared" si="0"/>
        <v>541366.6</v>
      </c>
    </row>
    <row r="26" spans="1:6" ht="21.75" customHeight="1" x14ac:dyDescent="0.25">
      <c r="A26" s="3" t="s">
        <v>133</v>
      </c>
      <c r="B26" s="3" t="s">
        <v>160</v>
      </c>
      <c r="C26" s="13" t="s">
        <v>27</v>
      </c>
      <c r="D26" s="21">
        <v>2376794.2000000002</v>
      </c>
      <c r="E26" s="21">
        <v>318301.7</v>
      </c>
      <c r="F26" s="21">
        <f t="shared" si="0"/>
        <v>2695095.9000000004</v>
      </c>
    </row>
    <row r="27" spans="1:6" ht="15.75" x14ac:dyDescent="0.25">
      <c r="A27" s="3" t="s">
        <v>88</v>
      </c>
      <c r="B27" s="3" t="s">
        <v>161</v>
      </c>
      <c r="C27" s="13" t="s">
        <v>28</v>
      </c>
      <c r="D27" s="21">
        <v>285567</v>
      </c>
      <c r="E27" s="21">
        <f>233650+250000</f>
        <v>483650</v>
      </c>
      <c r="F27" s="21">
        <f t="shared" si="0"/>
        <v>769217</v>
      </c>
    </row>
    <row r="28" spans="1:6" ht="18.75" customHeight="1" x14ac:dyDescent="0.25">
      <c r="A28" s="3" t="s">
        <v>89</v>
      </c>
      <c r="B28" s="3" t="s">
        <v>162</v>
      </c>
      <c r="C28" s="13" t="s">
        <v>29</v>
      </c>
      <c r="D28" s="21">
        <v>443392.99999999994</v>
      </c>
      <c r="E28" s="21">
        <v>2319.1</v>
      </c>
      <c r="F28" s="21">
        <f t="shared" si="0"/>
        <v>445712.09999999992</v>
      </c>
    </row>
    <row r="29" spans="1:6" ht="15.75" x14ac:dyDescent="0.25">
      <c r="A29" s="3" t="s">
        <v>30</v>
      </c>
      <c r="B29" s="3" t="s">
        <v>163</v>
      </c>
      <c r="C29" s="13" t="s">
        <v>31</v>
      </c>
      <c r="D29" s="21">
        <v>4854325.6999999993</v>
      </c>
      <c r="E29" s="21">
        <f>179924.6-50000</f>
        <v>129924.6</v>
      </c>
      <c r="F29" s="21">
        <f t="shared" si="0"/>
        <v>4984250.2999999989</v>
      </c>
    </row>
    <row r="30" spans="1:6" ht="15.75" x14ac:dyDescent="0.25">
      <c r="A30" s="3" t="s">
        <v>90</v>
      </c>
      <c r="B30" s="3" t="s">
        <v>164</v>
      </c>
      <c r="C30" s="13" t="s">
        <v>32</v>
      </c>
      <c r="D30" s="21">
        <v>74238.600000000006</v>
      </c>
      <c r="E30" s="21">
        <v>5000</v>
      </c>
      <c r="F30" s="21">
        <f t="shared" si="0"/>
        <v>79238.600000000006</v>
      </c>
    </row>
    <row r="31" spans="1:6" ht="15.75" x14ac:dyDescent="0.25">
      <c r="A31" s="3" t="s">
        <v>91</v>
      </c>
      <c r="B31" s="3" t="s">
        <v>165</v>
      </c>
      <c r="C31" s="13" t="s">
        <v>33</v>
      </c>
      <c r="D31" s="21">
        <v>224582.6</v>
      </c>
      <c r="E31" s="21">
        <f>414481.9-200000</f>
        <v>214481.90000000002</v>
      </c>
      <c r="F31" s="21">
        <f t="shared" si="0"/>
        <v>439064.5</v>
      </c>
    </row>
    <row r="32" spans="1:6" ht="15.75" x14ac:dyDescent="0.25">
      <c r="A32" s="3" t="s">
        <v>92</v>
      </c>
      <c r="B32" s="3" t="s">
        <v>166</v>
      </c>
      <c r="C32" s="13" t="s">
        <v>34</v>
      </c>
      <c r="D32" s="21">
        <v>235783.3</v>
      </c>
      <c r="E32" s="21">
        <v>13733.4</v>
      </c>
      <c r="F32" s="21">
        <f t="shared" si="0"/>
        <v>249516.69999999998</v>
      </c>
    </row>
    <row r="33" spans="1:6" ht="15.75" x14ac:dyDescent="0.25">
      <c r="A33" s="5" t="s">
        <v>93</v>
      </c>
      <c r="B33" s="5" t="s">
        <v>167</v>
      </c>
      <c r="C33" s="6" t="s">
        <v>35</v>
      </c>
      <c r="D33" s="12">
        <f>D34+D35+D36+D37+D38</f>
        <v>548883.5</v>
      </c>
      <c r="E33" s="12">
        <f>E34+E35+E36+E37+E38</f>
        <v>8211.6</v>
      </c>
      <c r="F33" s="12">
        <f t="shared" si="0"/>
        <v>557095.1</v>
      </c>
    </row>
    <row r="34" spans="1:6" ht="15.75" x14ac:dyDescent="0.25">
      <c r="A34" s="3" t="s">
        <v>94</v>
      </c>
      <c r="B34" s="3" t="s">
        <v>168</v>
      </c>
      <c r="C34" s="13" t="s">
        <v>36</v>
      </c>
      <c r="D34" s="21">
        <v>195164.9</v>
      </c>
      <c r="E34" s="21">
        <v>-3535.6</v>
      </c>
      <c r="F34" s="21">
        <f t="shared" si="0"/>
        <v>191629.3</v>
      </c>
    </row>
    <row r="35" spans="1:6" ht="15.75" x14ac:dyDescent="0.25">
      <c r="A35" s="3" t="s">
        <v>95</v>
      </c>
      <c r="B35" s="3" t="s">
        <v>169</v>
      </c>
      <c r="C35" s="13" t="s">
        <v>37</v>
      </c>
      <c r="D35" s="21">
        <v>153821.70000000001</v>
      </c>
      <c r="E35" s="21">
        <v>2177.5</v>
      </c>
      <c r="F35" s="21">
        <f t="shared" si="0"/>
        <v>155999.20000000001</v>
      </c>
    </row>
    <row r="36" spans="1:6" ht="15.75" x14ac:dyDescent="0.25">
      <c r="A36" s="3" t="s">
        <v>96</v>
      </c>
      <c r="B36" s="3" t="s">
        <v>170</v>
      </c>
      <c r="C36" s="13" t="s">
        <v>38</v>
      </c>
      <c r="D36" s="21">
        <v>17668.900000000001</v>
      </c>
      <c r="E36" s="21">
        <v>-2588.6</v>
      </c>
      <c r="F36" s="21">
        <f t="shared" si="0"/>
        <v>15080.300000000001</v>
      </c>
    </row>
    <row r="37" spans="1:6" ht="19.5" customHeight="1" x14ac:dyDescent="0.25">
      <c r="A37" s="3" t="s">
        <v>121</v>
      </c>
      <c r="B37" s="3" t="s">
        <v>171</v>
      </c>
      <c r="C37" s="13" t="s">
        <v>120</v>
      </c>
      <c r="D37" s="21">
        <v>99756.3</v>
      </c>
      <c r="E37" s="21">
        <v>7406.7</v>
      </c>
      <c r="F37" s="21">
        <f t="shared" si="0"/>
        <v>107163</v>
      </c>
    </row>
    <row r="38" spans="1:6" ht="18.75" customHeight="1" x14ac:dyDescent="0.25">
      <c r="A38" s="3" t="s">
        <v>97</v>
      </c>
      <c r="B38" s="3" t="s">
        <v>172</v>
      </c>
      <c r="C38" s="13" t="s">
        <v>39</v>
      </c>
      <c r="D38" s="21">
        <v>82471.7</v>
      </c>
      <c r="E38" s="21">
        <v>4751.6000000000004</v>
      </c>
      <c r="F38" s="21">
        <f t="shared" si="0"/>
        <v>87223.3</v>
      </c>
    </row>
    <row r="39" spans="1:6" ht="15.75" x14ac:dyDescent="0.25">
      <c r="A39" s="7" t="s">
        <v>98</v>
      </c>
      <c r="B39" s="7" t="s">
        <v>173</v>
      </c>
      <c r="C39" s="6" t="s">
        <v>40</v>
      </c>
      <c r="D39" s="12">
        <f>D40+D41+D42</f>
        <v>675879.2</v>
      </c>
      <c r="E39" s="12">
        <f>E40+E41+E42</f>
        <v>13036.8</v>
      </c>
      <c r="F39" s="12">
        <f t="shared" si="0"/>
        <v>688916</v>
      </c>
    </row>
    <row r="40" spans="1:6" ht="15.75" x14ac:dyDescent="0.25">
      <c r="A40" s="3" t="s">
        <v>99</v>
      </c>
      <c r="B40" s="3" t="s">
        <v>174</v>
      </c>
      <c r="C40" s="13" t="s">
        <v>41</v>
      </c>
      <c r="D40" s="21">
        <v>3000</v>
      </c>
      <c r="E40" s="21">
        <v>6068.7</v>
      </c>
      <c r="F40" s="21">
        <f t="shared" si="0"/>
        <v>9068.7000000000007</v>
      </c>
    </row>
    <row r="41" spans="1:6" s="19" customFormat="1" ht="15.75" x14ac:dyDescent="0.25">
      <c r="A41" s="3" t="s">
        <v>124</v>
      </c>
      <c r="B41" s="3" t="s">
        <v>175</v>
      </c>
      <c r="C41" s="20" t="s">
        <v>123</v>
      </c>
      <c r="D41" s="21">
        <v>70000</v>
      </c>
      <c r="E41" s="21">
        <v>-14481.9</v>
      </c>
      <c r="F41" s="21">
        <f t="shared" si="0"/>
        <v>55518.1</v>
      </c>
    </row>
    <row r="42" spans="1:6" ht="15.75" x14ac:dyDescent="0.25">
      <c r="A42" s="3" t="s">
        <v>100</v>
      </c>
      <c r="B42" s="3" t="s">
        <v>176</v>
      </c>
      <c r="C42" s="13" t="s">
        <v>42</v>
      </c>
      <c r="D42" s="21">
        <v>602879.19999999995</v>
      </c>
      <c r="E42" s="21">
        <v>21450</v>
      </c>
      <c r="F42" s="21">
        <f t="shared" si="0"/>
        <v>624329.19999999995</v>
      </c>
    </row>
    <row r="43" spans="1:6" ht="15.75" x14ac:dyDescent="0.25">
      <c r="A43" s="5" t="s">
        <v>101</v>
      </c>
      <c r="B43" s="5" t="s">
        <v>177</v>
      </c>
      <c r="C43" s="6" t="s">
        <v>43</v>
      </c>
      <c r="D43" s="12">
        <f>D44+D45+D46+D47+D49+D50</f>
        <v>8949865.4000000004</v>
      </c>
      <c r="E43" s="12">
        <f>E44+E45+E46+E47+E49+E50</f>
        <v>135942</v>
      </c>
      <c r="F43" s="12">
        <f t="shared" si="0"/>
        <v>9085807.4000000004</v>
      </c>
    </row>
    <row r="44" spans="1:6" ht="15.75" x14ac:dyDescent="0.25">
      <c r="A44" s="3" t="s">
        <v>102</v>
      </c>
      <c r="B44" s="3" t="s">
        <v>178</v>
      </c>
      <c r="C44" s="13" t="s">
        <v>44</v>
      </c>
      <c r="D44" s="21">
        <v>41167.300000000003</v>
      </c>
      <c r="E44" s="25"/>
      <c r="F44" s="21">
        <f t="shared" si="0"/>
        <v>41167.300000000003</v>
      </c>
    </row>
    <row r="45" spans="1:6" ht="15.75" x14ac:dyDescent="0.25">
      <c r="A45" s="3" t="s">
        <v>45</v>
      </c>
      <c r="B45" s="3" t="s">
        <v>179</v>
      </c>
      <c r="C45" s="13" t="s">
        <v>46</v>
      </c>
      <c r="D45" s="21">
        <v>72092.599999999991</v>
      </c>
      <c r="E45" s="21">
        <v>949</v>
      </c>
      <c r="F45" s="21">
        <f t="shared" si="0"/>
        <v>73041.599999999991</v>
      </c>
    </row>
    <row r="46" spans="1:6" ht="15.75" x14ac:dyDescent="0.25">
      <c r="A46" s="3" t="s">
        <v>103</v>
      </c>
      <c r="B46" s="3" t="s">
        <v>180</v>
      </c>
      <c r="C46" s="13" t="s">
        <v>47</v>
      </c>
      <c r="D46" s="21">
        <v>361616</v>
      </c>
      <c r="E46" s="21">
        <v>6772</v>
      </c>
      <c r="F46" s="21">
        <f t="shared" si="0"/>
        <v>368388</v>
      </c>
    </row>
    <row r="47" spans="1:6" ht="15.75" x14ac:dyDescent="0.25">
      <c r="A47" s="3" t="s">
        <v>104</v>
      </c>
      <c r="B47" s="3" t="s">
        <v>181</v>
      </c>
      <c r="C47" s="13" t="s">
        <v>48</v>
      </c>
      <c r="D47" s="21">
        <v>972308.39999999991</v>
      </c>
      <c r="E47" s="21">
        <v>7614.5</v>
      </c>
      <c r="F47" s="21">
        <f t="shared" si="0"/>
        <v>979922.89999999991</v>
      </c>
    </row>
    <row r="48" spans="1:6" s="19" customFormat="1" ht="15.75" customHeight="1" x14ac:dyDescent="0.25">
      <c r="A48" s="23" t="s">
        <v>122</v>
      </c>
      <c r="B48" s="23" t="s">
        <v>182</v>
      </c>
      <c r="C48" s="20"/>
      <c r="D48" s="24">
        <v>1322.5</v>
      </c>
      <c r="E48" s="25"/>
      <c r="F48" s="24">
        <f t="shared" si="0"/>
        <v>1322.5</v>
      </c>
    </row>
    <row r="49" spans="1:6" ht="15.75" x14ac:dyDescent="0.25">
      <c r="A49" s="3" t="s">
        <v>105</v>
      </c>
      <c r="B49" s="3" t="s">
        <v>183</v>
      </c>
      <c r="C49" s="13" t="s">
        <v>49</v>
      </c>
      <c r="D49" s="21">
        <v>43576.3</v>
      </c>
      <c r="E49" s="21">
        <v>700</v>
      </c>
      <c r="F49" s="21">
        <f t="shared" si="0"/>
        <v>44276.3</v>
      </c>
    </row>
    <row r="50" spans="1:6" ht="17.25" customHeight="1" x14ac:dyDescent="0.25">
      <c r="A50" s="3" t="s">
        <v>106</v>
      </c>
      <c r="B50" s="3" t="s">
        <v>184</v>
      </c>
      <c r="C50" s="13" t="s">
        <v>50</v>
      </c>
      <c r="D50" s="21">
        <v>7459104.8000000007</v>
      </c>
      <c r="E50" s="21">
        <v>119906.50000000001</v>
      </c>
      <c r="F50" s="21">
        <f t="shared" si="0"/>
        <v>7579011.3000000007</v>
      </c>
    </row>
    <row r="51" spans="1:6" ht="15.75" x14ac:dyDescent="0.25">
      <c r="A51" s="5" t="s">
        <v>107</v>
      </c>
      <c r="B51" s="5" t="s">
        <v>185</v>
      </c>
      <c r="C51" s="6" t="s">
        <v>51</v>
      </c>
      <c r="D51" s="12">
        <f>D52+D53+D54+D55</f>
        <v>1027529.3</v>
      </c>
      <c r="E51" s="12">
        <f>E52+E53+E54+E55</f>
        <v>64147.200000000004</v>
      </c>
      <c r="F51" s="12">
        <f t="shared" si="0"/>
        <v>1091676.5</v>
      </c>
    </row>
    <row r="52" spans="1:6" ht="15.75" x14ac:dyDescent="0.25">
      <c r="A52" s="3" t="s">
        <v>108</v>
      </c>
      <c r="B52" s="3" t="s">
        <v>186</v>
      </c>
      <c r="C52" s="13" t="s">
        <v>52</v>
      </c>
      <c r="D52" s="21">
        <v>447141.00000000006</v>
      </c>
      <c r="E52" s="21">
        <v>21901.9</v>
      </c>
      <c r="F52" s="21">
        <f t="shared" si="0"/>
        <v>469042.90000000008</v>
      </c>
    </row>
    <row r="53" spans="1:6" ht="15.75" x14ac:dyDescent="0.25">
      <c r="A53" s="3" t="s">
        <v>109</v>
      </c>
      <c r="B53" s="3" t="s">
        <v>187</v>
      </c>
      <c r="C53" s="13" t="s">
        <v>53</v>
      </c>
      <c r="D53" s="21">
        <v>401045.80000000005</v>
      </c>
      <c r="E53" s="21">
        <f>27079.8+15000</f>
        <v>42079.8</v>
      </c>
      <c r="F53" s="21">
        <f t="shared" si="0"/>
        <v>443125.60000000003</v>
      </c>
    </row>
    <row r="54" spans="1:6" ht="15.75" x14ac:dyDescent="0.25">
      <c r="A54" s="3" t="s">
        <v>110</v>
      </c>
      <c r="B54" s="3" t="s">
        <v>188</v>
      </c>
      <c r="C54" s="13" t="s">
        <v>54</v>
      </c>
      <c r="D54" s="21">
        <v>157273.80000000002</v>
      </c>
      <c r="E54" s="21">
        <v>165.5</v>
      </c>
      <c r="F54" s="21">
        <f t="shared" si="0"/>
        <v>157439.30000000002</v>
      </c>
    </row>
    <row r="55" spans="1:6" ht="31.5" x14ac:dyDescent="0.25">
      <c r="A55" s="3" t="s">
        <v>111</v>
      </c>
      <c r="B55" s="3" t="s">
        <v>189</v>
      </c>
      <c r="C55" s="17" t="s">
        <v>55</v>
      </c>
      <c r="D55" s="18">
        <v>22068.7</v>
      </c>
      <c r="E55" s="25"/>
      <c r="F55" s="18">
        <f t="shared" si="0"/>
        <v>22068.7</v>
      </c>
    </row>
    <row r="56" spans="1:6" ht="15.75" x14ac:dyDescent="0.25">
      <c r="A56" s="5" t="s">
        <v>125</v>
      </c>
      <c r="B56" s="5" t="s">
        <v>190</v>
      </c>
      <c r="C56" s="6" t="s">
        <v>56</v>
      </c>
      <c r="D56" s="12">
        <f>D57+D58+D59+D60+D61+D62+D63</f>
        <v>13655423.800000003</v>
      </c>
      <c r="E56" s="12">
        <f>E57+E58+E59+E60+E61+E62+E63</f>
        <v>738143.9</v>
      </c>
      <c r="F56" s="12">
        <f t="shared" si="0"/>
        <v>14393567.700000003</v>
      </c>
    </row>
    <row r="57" spans="1:6" ht="15.75" x14ac:dyDescent="0.25">
      <c r="A57" s="3" t="s">
        <v>126</v>
      </c>
      <c r="B57" s="3" t="s">
        <v>191</v>
      </c>
      <c r="C57" s="13" t="s">
        <v>57</v>
      </c>
      <c r="D57" s="21">
        <v>40487.800000000003</v>
      </c>
      <c r="E57" s="21">
        <v>1420.7</v>
      </c>
      <c r="F57" s="21">
        <f t="shared" si="0"/>
        <v>41908.5</v>
      </c>
    </row>
    <row r="58" spans="1:6" ht="15.75" x14ac:dyDescent="0.25">
      <c r="A58" s="3" t="s">
        <v>127</v>
      </c>
      <c r="B58" s="3" t="s">
        <v>192</v>
      </c>
      <c r="C58" s="13" t="s">
        <v>58</v>
      </c>
      <c r="D58" s="21">
        <v>232135.5</v>
      </c>
      <c r="E58" s="21">
        <v>11524.599999999999</v>
      </c>
      <c r="F58" s="21">
        <f t="shared" si="0"/>
        <v>243660.1</v>
      </c>
    </row>
    <row r="59" spans="1:6" ht="15.75" x14ac:dyDescent="0.25">
      <c r="A59" s="3" t="s">
        <v>128</v>
      </c>
      <c r="B59" s="3" t="s">
        <v>193</v>
      </c>
      <c r="C59" s="13" t="s">
        <v>59</v>
      </c>
      <c r="D59" s="21">
        <v>1088461.5</v>
      </c>
      <c r="E59" s="21">
        <v>79971</v>
      </c>
      <c r="F59" s="21">
        <f t="shared" si="0"/>
        <v>1168432.5</v>
      </c>
    </row>
    <row r="60" spans="1:6" ht="15.75" x14ac:dyDescent="0.25">
      <c r="A60" s="3" t="s">
        <v>129</v>
      </c>
      <c r="B60" s="3" t="s">
        <v>194</v>
      </c>
      <c r="C60" s="13" t="s">
        <v>60</v>
      </c>
      <c r="D60" s="21">
        <v>1333445.3</v>
      </c>
      <c r="E60" s="21">
        <v>-82171.5</v>
      </c>
      <c r="F60" s="21">
        <f t="shared" si="0"/>
        <v>1251273.8</v>
      </c>
    </row>
    <row r="61" spans="1:6" ht="15.75" x14ac:dyDescent="0.25">
      <c r="A61" s="3" t="s">
        <v>130</v>
      </c>
      <c r="B61" s="3" t="s">
        <v>195</v>
      </c>
      <c r="C61" s="13" t="s">
        <v>61</v>
      </c>
      <c r="D61" s="21">
        <v>10814559.100000001</v>
      </c>
      <c r="E61" s="21">
        <v>725768.29999999993</v>
      </c>
      <c r="F61" s="21">
        <f t="shared" si="0"/>
        <v>11540327.400000002</v>
      </c>
    </row>
    <row r="62" spans="1:6" ht="15.75" x14ac:dyDescent="0.25">
      <c r="A62" s="3" t="s">
        <v>131</v>
      </c>
      <c r="B62" s="3" t="s">
        <v>196</v>
      </c>
      <c r="C62" s="13" t="s">
        <v>62</v>
      </c>
      <c r="D62" s="21">
        <v>19806.8</v>
      </c>
      <c r="E62" s="21">
        <v>1401.8999999999999</v>
      </c>
      <c r="F62" s="21">
        <f t="shared" si="0"/>
        <v>21208.7</v>
      </c>
    </row>
    <row r="63" spans="1:6" ht="15.75" customHeight="1" x14ac:dyDescent="0.25">
      <c r="A63" s="3" t="s">
        <v>132</v>
      </c>
      <c r="B63" s="3" t="s">
        <v>197</v>
      </c>
      <c r="C63" s="13" t="s">
        <v>63</v>
      </c>
      <c r="D63" s="21">
        <v>126527.8</v>
      </c>
      <c r="E63" s="21">
        <v>228.9</v>
      </c>
      <c r="F63" s="21">
        <f t="shared" si="0"/>
        <v>126756.7</v>
      </c>
    </row>
    <row r="64" spans="1:6" ht="15.75" x14ac:dyDescent="0.25">
      <c r="A64" s="5" t="s">
        <v>112</v>
      </c>
      <c r="B64" s="5" t="s">
        <v>198</v>
      </c>
      <c r="C64" s="6" t="s">
        <v>64</v>
      </c>
      <c r="D64" s="12">
        <f>D65+D66+D67+D68+D69+D70+D71</f>
        <v>14785166.6</v>
      </c>
      <c r="E64" s="12">
        <f>E65+E66+E67+E68+E69+E70+E71</f>
        <v>2451302.1999999997</v>
      </c>
      <c r="F64" s="12">
        <f t="shared" si="0"/>
        <v>17236468.800000001</v>
      </c>
    </row>
    <row r="65" spans="1:6" ht="15.75" x14ac:dyDescent="0.25">
      <c r="A65" s="3" t="s">
        <v>113</v>
      </c>
      <c r="B65" s="3" t="s">
        <v>199</v>
      </c>
      <c r="C65" s="13" t="s">
        <v>65</v>
      </c>
      <c r="D65" s="21">
        <v>177999.7</v>
      </c>
      <c r="E65" s="21">
        <v>4564.8</v>
      </c>
      <c r="F65" s="21">
        <f t="shared" si="0"/>
        <v>182564.5</v>
      </c>
    </row>
    <row r="66" spans="1:6" ht="15.75" x14ac:dyDescent="0.25">
      <c r="A66" s="3" t="s">
        <v>114</v>
      </c>
      <c r="B66" s="3" t="s">
        <v>200</v>
      </c>
      <c r="C66" s="13" t="s">
        <v>66</v>
      </c>
      <c r="D66" s="21">
        <v>195259.3</v>
      </c>
      <c r="E66" s="21">
        <v>388.4</v>
      </c>
      <c r="F66" s="21">
        <f t="shared" si="0"/>
        <v>195647.69999999998</v>
      </c>
    </row>
    <row r="67" spans="1:6" ht="15.75" x14ac:dyDescent="0.25">
      <c r="A67" s="3" t="s">
        <v>115</v>
      </c>
      <c r="B67" s="3" t="s">
        <v>201</v>
      </c>
      <c r="C67" s="13" t="s">
        <v>67</v>
      </c>
      <c r="D67" s="21">
        <v>70198.5</v>
      </c>
      <c r="E67" s="21">
        <v>899</v>
      </c>
      <c r="F67" s="21">
        <f t="shared" si="0"/>
        <v>71097.5</v>
      </c>
    </row>
    <row r="68" spans="1:6" ht="15.75" x14ac:dyDescent="0.25">
      <c r="A68" s="3" t="s">
        <v>116</v>
      </c>
      <c r="B68" s="3" t="s">
        <v>202</v>
      </c>
      <c r="C68" s="13" t="s">
        <v>68</v>
      </c>
      <c r="D68" s="21">
        <v>41635.9</v>
      </c>
      <c r="E68" s="21">
        <v>1061.1000000000001</v>
      </c>
      <c r="F68" s="21">
        <f t="shared" si="0"/>
        <v>42697</v>
      </c>
    </row>
    <row r="69" spans="1:6" ht="15.75" x14ac:dyDescent="0.25">
      <c r="A69" s="3" t="s">
        <v>117</v>
      </c>
      <c r="B69" s="3" t="s">
        <v>203</v>
      </c>
      <c r="C69" s="13" t="s">
        <v>69</v>
      </c>
      <c r="D69" s="21">
        <v>80205</v>
      </c>
      <c r="E69" s="21"/>
      <c r="F69" s="21">
        <f t="shared" si="0"/>
        <v>80205</v>
      </c>
    </row>
    <row r="70" spans="1:6" ht="15.75" x14ac:dyDescent="0.25">
      <c r="A70" s="3" t="s">
        <v>118</v>
      </c>
      <c r="B70" s="3" t="s">
        <v>204</v>
      </c>
      <c r="C70" s="13" t="s">
        <v>70</v>
      </c>
      <c r="D70" s="21">
        <v>190551</v>
      </c>
      <c r="E70" s="21">
        <f>30000-65000</f>
        <v>-35000</v>
      </c>
      <c r="F70" s="21">
        <f t="shared" si="0"/>
        <v>155551</v>
      </c>
    </row>
    <row r="71" spans="1:6" ht="18" customHeight="1" x14ac:dyDescent="0.25">
      <c r="A71" s="3" t="s">
        <v>119</v>
      </c>
      <c r="B71" s="3" t="s">
        <v>205</v>
      </c>
      <c r="C71" s="13" t="s">
        <v>71</v>
      </c>
      <c r="D71" s="21">
        <v>14029317.199999999</v>
      </c>
      <c r="E71" s="21">
        <f>2414388.9+65000</f>
        <v>2479388.9</v>
      </c>
      <c r="F71" s="21">
        <f t="shared" ref="F71" si="1">D71+E71</f>
        <v>16508706.1</v>
      </c>
    </row>
    <row r="72" spans="1:6" ht="15.75" x14ac:dyDescent="0.25">
      <c r="A72" s="11" t="s">
        <v>72</v>
      </c>
      <c r="B72" s="11" t="s">
        <v>206</v>
      </c>
      <c r="C72" s="8"/>
      <c r="D72" s="12">
        <f>D6+D14+D17+D24+D33+D39+D43+D51+D56+D64-D48</f>
        <v>65202602.700000003</v>
      </c>
      <c r="E72" s="12">
        <f>E6+E14+E17+E24+E33+E39+E43+E51+E56+E64</f>
        <v>6884869.2999999989</v>
      </c>
      <c r="F72" s="12">
        <f>D72+E72</f>
        <v>72087472</v>
      </c>
    </row>
    <row r="73" spans="1:6" x14ac:dyDescent="0.25">
      <c r="D73" s="22"/>
    </row>
  </sheetData>
  <mergeCells count="5">
    <mergeCell ref="G2:H2"/>
    <mergeCell ref="G3:H3"/>
    <mergeCell ref="G4:G5"/>
    <mergeCell ref="H4:H5"/>
    <mergeCell ref="A3:F3"/>
  </mergeCells>
  <pageMargins left="1.1811023622047245" right="0.59055118110236227" top="0.78740157480314965" bottom="0.78740157480314965" header="0.31496062992125984" footer="0.31496062992125984"/>
  <pageSetup paperSize="9" scale="66" orientation="portrait" r:id="rId1"/>
  <headerFooter>
    <oddFooter>&amp;R&amp;P</oddFooter>
  </headerFooter>
  <colBreaks count="1" manualBreakCount="1">
    <brk id="6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showZeros="0" view="pageBreakPreview" topLeftCell="A48" zoomScaleNormal="100" zoomScaleSheetLayoutView="100" workbookViewId="0">
      <selection activeCell="D76" sqref="D76"/>
    </sheetView>
  </sheetViews>
  <sheetFormatPr defaultRowHeight="15" x14ac:dyDescent="0.25"/>
  <cols>
    <col min="1" max="1" width="69.140625" style="19" customWidth="1"/>
    <col min="2" max="2" width="74.28515625" style="19" hidden="1" customWidth="1"/>
    <col min="3" max="3" width="8.42578125" style="19" customWidth="1"/>
    <col min="4" max="4" width="13.28515625" style="19" customWidth="1"/>
    <col min="5" max="5" width="14.28515625" style="19" customWidth="1"/>
    <col min="6" max="6" width="14.42578125" style="19" customWidth="1"/>
    <col min="7" max="16384" width="9.140625" style="19"/>
  </cols>
  <sheetData>
    <row r="1" spans="1:8" ht="15.75" x14ac:dyDescent="0.25">
      <c r="D1" s="9"/>
      <c r="E1" s="32"/>
      <c r="F1" s="33" t="s">
        <v>210</v>
      </c>
    </row>
    <row r="2" spans="1:8" ht="15.75" x14ac:dyDescent="0.25">
      <c r="E2" s="45" t="s">
        <v>211</v>
      </c>
      <c r="F2" s="45"/>
      <c r="G2" s="39"/>
      <c r="H2" s="39"/>
    </row>
    <row r="3" spans="1:8" ht="15.75" x14ac:dyDescent="0.25">
      <c r="E3" s="34"/>
      <c r="F3" s="34"/>
      <c r="G3" s="26"/>
      <c r="H3" s="26"/>
    </row>
    <row r="4" spans="1:8" ht="33.75" customHeight="1" x14ac:dyDescent="0.3">
      <c r="A4" s="43" t="s">
        <v>137</v>
      </c>
      <c r="B4" s="43"/>
      <c r="C4" s="44"/>
      <c r="D4" s="44"/>
      <c r="E4" s="44"/>
      <c r="F4" s="44"/>
      <c r="G4" s="40"/>
      <c r="H4" s="40"/>
    </row>
    <row r="5" spans="1:8" ht="20.25" customHeight="1" x14ac:dyDescent="0.3">
      <c r="A5" s="28"/>
      <c r="B5" s="28"/>
      <c r="C5" s="29"/>
      <c r="D5" s="29"/>
      <c r="E5" s="29"/>
      <c r="F5" s="29"/>
      <c r="G5" s="27"/>
      <c r="H5" s="27"/>
    </row>
    <row r="6" spans="1:8" ht="20.25" customHeight="1" x14ac:dyDescent="0.3">
      <c r="A6" s="35" t="s">
        <v>212</v>
      </c>
      <c r="B6" s="28"/>
      <c r="C6" s="29"/>
      <c r="D6" s="29"/>
      <c r="E6" s="29"/>
      <c r="F6" s="29"/>
      <c r="G6" s="27"/>
      <c r="H6" s="27"/>
    </row>
    <row r="7" spans="1:8" ht="15" customHeight="1" x14ac:dyDescent="0.25">
      <c r="A7" s="2"/>
      <c r="B7" s="2"/>
      <c r="C7" s="2"/>
      <c r="D7" s="10"/>
      <c r="E7" s="10"/>
      <c r="F7" s="10" t="s">
        <v>134</v>
      </c>
      <c r="G7" s="41"/>
      <c r="H7" s="42"/>
    </row>
    <row r="8" spans="1:8" ht="47.25" customHeight="1" x14ac:dyDescent="0.25">
      <c r="A8" s="16" t="s">
        <v>0</v>
      </c>
      <c r="B8" s="16" t="s">
        <v>139</v>
      </c>
      <c r="C8" s="15" t="s">
        <v>1</v>
      </c>
      <c r="D8" s="30" t="s">
        <v>138</v>
      </c>
      <c r="E8" s="30" t="s">
        <v>135</v>
      </c>
      <c r="F8" s="30" t="s">
        <v>136</v>
      </c>
      <c r="G8" s="41"/>
      <c r="H8" s="42"/>
    </row>
    <row r="9" spans="1:8" ht="15.75" x14ac:dyDescent="0.25">
      <c r="A9" s="5" t="s">
        <v>73</v>
      </c>
      <c r="B9" s="5" t="s">
        <v>140</v>
      </c>
      <c r="C9" s="6" t="s">
        <v>2</v>
      </c>
      <c r="D9" s="12">
        <f>baza!D6</f>
        <v>9954252.9000000004</v>
      </c>
      <c r="E9" s="12">
        <f>baza!E6</f>
        <v>2007760.4</v>
      </c>
      <c r="F9" s="12">
        <f>baza!F6</f>
        <v>11962013.300000001</v>
      </c>
    </row>
    <row r="10" spans="1:8" ht="17.25" customHeight="1" x14ac:dyDescent="0.25">
      <c r="A10" s="3" t="s">
        <v>74</v>
      </c>
      <c r="B10" s="3" t="s">
        <v>141</v>
      </c>
      <c r="C10" s="20" t="s">
        <v>3</v>
      </c>
      <c r="D10" s="21">
        <f>baza!D7</f>
        <v>2442090.0000000005</v>
      </c>
      <c r="E10" s="21">
        <f>baza!E7</f>
        <v>238792.7</v>
      </c>
      <c r="F10" s="21">
        <f>baza!F7</f>
        <v>2680882.7000000007</v>
      </c>
    </row>
    <row r="11" spans="1:8" ht="15.75" x14ac:dyDescent="0.25">
      <c r="A11" s="4" t="s">
        <v>4</v>
      </c>
      <c r="B11" s="4" t="s">
        <v>142</v>
      </c>
      <c r="C11" s="20" t="s">
        <v>5</v>
      </c>
      <c r="D11" s="21">
        <f>baza!D8</f>
        <v>608814.6</v>
      </c>
      <c r="E11" s="21">
        <f>baza!E8</f>
        <v>32240.1</v>
      </c>
      <c r="F11" s="21">
        <f>baza!F8</f>
        <v>641054.69999999995</v>
      </c>
    </row>
    <row r="12" spans="1:8" ht="15.75" x14ac:dyDescent="0.25">
      <c r="A12" s="4" t="s">
        <v>75</v>
      </c>
      <c r="B12" s="4" t="s">
        <v>143</v>
      </c>
      <c r="C12" s="20" t="s">
        <v>6</v>
      </c>
      <c r="D12" s="21">
        <f>baza!D9</f>
        <v>122204.3</v>
      </c>
      <c r="E12" s="21">
        <f>baza!E9</f>
        <v>20119.2</v>
      </c>
      <c r="F12" s="21">
        <f>baza!F9</f>
        <v>142323.5</v>
      </c>
    </row>
    <row r="13" spans="1:8" ht="18" customHeight="1" x14ac:dyDescent="0.25">
      <c r="A13" s="23" t="s">
        <v>122</v>
      </c>
      <c r="B13" s="4"/>
      <c r="C13" s="20"/>
      <c r="D13" s="21" t="e">
        <f>baza!#REF!</f>
        <v>#REF!</v>
      </c>
      <c r="E13" s="24" t="e">
        <f>baza!#REF!</f>
        <v>#REF!</v>
      </c>
      <c r="F13" s="24" t="e">
        <f>baza!#REF!</f>
        <v>#REF!</v>
      </c>
    </row>
    <row r="14" spans="1:8" ht="16.5" customHeight="1" x14ac:dyDescent="0.25">
      <c r="A14" s="3" t="s">
        <v>76</v>
      </c>
      <c r="B14" s="3" t="s">
        <v>144</v>
      </c>
      <c r="C14" s="20" t="s">
        <v>7</v>
      </c>
      <c r="D14" s="21">
        <f>baza!D10</f>
        <v>56057</v>
      </c>
      <c r="E14" s="21">
        <f>baza!E10</f>
        <v>5960.7</v>
      </c>
      <c r="F14" s="21">
        <f>baza!F10</f>
        <v>62017.7</v>
      </c>
    </row>
    <row r="15" spans="1:8" ht="18" customHeight="1" x14ac:dyDescent="0.25">
      <c r="A15" s="3" t="s">
        <v>77</v>
      </c>
      <c r="B15" s="3" t="s">
        <v>145</v>
      </c>
      <c r="C15" s="20" t="s">
        <v>8</v>
      </c>
      <c r="D15" s="14">
        <f>baza!D11</f>
        <v>1857681.7</v>
      </c>
      <c r="E15" s="21">
        <f>baza!E11</f>
        <v>1652063.4</v>
      </c>
      <c r="F15" s="14">
        <f>baza!F11</f>
        <v>3509745.0999999996</v>
      </c>
    </row>
    <row r="16" spans="1:8" ht="15.75" x14ac:dyDescent="0.25">
      <c r="A16" s="4" t="s">
        <v>9</v>
      </c>
      <c r="B16" s="4" t="s">
        <v>146</v>
      </c>
      <c r="C16" s="20" t="s">
        <v>10</v>
      </c>
      <c r="D16" s="21">
        <f>baza!D12</f>
        <v>2772958.6</v>
      </c>
      <c r="E16" s="21">
        <f>baza!E12</f>
        <v>58101</v>
      </c>
      <c r="F16" s="21">
        <f>baza!F12</f>
        <v>2831059.6</v>
      </c>
    </row>
    <row r="17" spans="1:6" ht="15.75" x14ac:dyDescent="0.25">
      <c r="A17" s="3" t="s">
        <v>78</v>
      </c>
      <c r="B17" s="3" t="s">
        <v>147</v>
      </c>
      <c r="C17" s="20" t="s">
        <v>11</v>
      </c>
      <c r="D17" s="21">
        <f>baza!D13</f>
        <v>2094446.7</v>
      </c>
      <c r="E17" s="21">
        <f>baza!E13</f>
        <v>483.3</v>
      </c>
      <c r="F17" s="21">
        <f>baza!F13</f>
        <v>2094930</v>
      </c>
    </row>
    <row r="18" spans="1:6" ht="15.75" x14ac:dyDescent="0.25">
      <c r="A18" s="5" t="s">
        <v>79</v>
      </c>
      <c r="B18" s="5" t="s">
        <v>148</v>
      </c>
      <c r="C18" s="6" t="s">
        <v>12</v>
      </c>
      <c r="D18" s="12">
        <f>baza!D14</f>
        <v>758148.5</v>
      </c>
      <c r="E18" s="12">
        <f>baza!E14</f>
        <v>127729.3</v>
      </c>
      <c r="F18" s="12">
        <f>baza!F14</f>
        <v>885877.8</v>
      </c>
    </row>
    <row r="19" spans="1:6" ht="15.75" x14ac:dyDescent="0.25">
      <c r="A19" s="4" t="s">
        <v>80</v>
      </c>
      <c r="B19" s="4" t="s">
        <v>149</v>
      </c>
      <c r="C19" s="20" t="s">
        <v>13</v>
      </c>
      <c r="D19" s="21">
        <f>baza!D15</f>
        <v>400487.8</v>
      </c>
      <c r="E19" s="21">
        <f>baza!E15</f>
        <v>21493.8</v>
      </c>
      <c r="F19" s="21">
        <f>baza!F15</f>
        <v>421981.6</v>
      </c>
    </row>
    <row r="20" spans="1:6" ht="18" customHeight="1" x14ac:dyDescent="0.25">
      <c r="A20" s="3" t="s">
        <v>81</v>
      </c>
      <c r="B20" s="3" t="s">
        <v>150</v>
      </c>
      <c r="C20" s="20" t="s">
        <v>14</v>
      </c>
      <c r="D20" s="21">
        <f>baza!D16</f>
        <v>357660.7</v>
      </c>
      <c r="E20" s="21">
        <f>baza!E16</f>
        <v>106235.5</v>
      </c>
      <c r="F20" s="21">
        <f>baza!F16</f>
        <v>463896.2</v>
      </c>
    </row>
    <row r="21" spans="1:6" ht="15.75" x14ac:dyDescent="0.25">
      <c r="A21" s="5" t="s">
        <v>82</v>
      </c>
      <c r="B21" s="5" t="s">
        <v>151</v>
      </c>
      <c r="C21" s="6" t="s">
        <v>15</v>
      </c>
      <c r="D21" s="12">
        <f>baza!D17</f>
        <v>5830585.2999999998</v>
      </c>
      <c r="E21" s="12">
        <f>baza!E17</f>
        <v>153324.9</v>
      </c>
      <c r="F21" s="12">
        <f>baza!F17</f>
        <v>5983910.2000000002</v>
      </c>
    </row>
    <row r="22" spans="1:6" ht="15.75" x14ac:dyDescent="0.25">
      <c r="A22" s="3" t="s">
        <v>16</v>
      </c>
      <c r="B22" s="3" t="s">
        <v>152</v>
      </c>
      <c r="C22" s="20" t="s">
        <v>17</v>
      </c>
      <c r="D22" s="21">
        <f>baza!D18</f>
        <v>3213305.5</v>
      </c>
      <c r="E22" s="21">
        <f>baza!E18</f>
        <v>153019.9</v>
      </c>
      <c r="F22" s="21">
        <f>baza!F18</f>
        <v>3366325.4</v>
      </c>
    </row>
    <row r="23" spans="1:6" ht="15.75" x14ac:dyDescent="0.25">
      <c r="A23" s="3" t="s">
        <v>83</v>
      </c>
      <c r="B23" s="3" t="s">
        <v>153</v>
      </c>
      <c r="C23" s="20" t="s">
        <v>18</v>
      </c>
      <c r="D23" s="21">
        <f>baza!D19</f>
        <v>527734.19999999995</v>
      </c>
      <c r="E23" s="21">
        <f>baza!E19</f>
        <v>42902.3</v>
      </c>
      <c r="F23" s="21">
        <f>baza!F19</f>
        <v>570636.5</v>
      </c>
    </row>
    <row r="24" spans="1:6" ht="15.75" x14ac:dyDescent="0.25">
      <c r="A24" s="3" t="s">
        <v>84</v>
      </c>
      <c r="B24" s="3" t="s">
        <v>154</v>
      </c>
      <c r="C24" s="20" t="s">
        <v>19</v>
      </c>
      <c r="D24" s="21">
        <f>baza!D20</f>
        <v>1122251.8999999999</v>
      </c>
      <c r="E24" s="21">
        <f>baza!E20</f>
        <v>11964.8</v>
      </c>
      <c r="F24" s="21">
        <f>baza!F20</f>
        <v>1134216.7</v>
      </c>
    </row>
    <row r="25" spans="1:6" ht="15.75" x14ac:dyDescent="0.25">
      <c r="A25" s="3" t="s">
        <v>20</v>
      </c>
      <c r="B25" s="3" t="s">
        <v>155</v>
      </c>
      <c r="C25" s="20" t="s">
        <v>21</v>
      </c>
      <c r="D25" s="21">
        <f>baza!D21</f>
        <v>789389.4</v>
      </c>
      <c r="E25" s="21">
        <f>baza!E21</f>
        <v>-59077.8</v>
      </c>
      <c r="F25" s="21">
        <f>baza!F21</f>
        <v>730311.6</v>
      </c>
    </row>
    <row r="26" spans="1:6" ht="19.5" customHeight="1" x14ac:dyDescent="0.25">
      <c r="A26" s="3" t="s">
        <v>22</v>
      </c>
      <c r="B26" s="3" t="s">
        <v>156</v>
      </c>
      <c r="C26" s="20" t="s">
        <v>23</v>
      </c>
      <c r="D26" s="21">
        <f>baza!D22</f>
        <v>2705</v>
      </c>
      <c r="E26" s="21">
        <f>baza!E22</f>
        <v>1748.9</v>
      </c>
      <c r="F26" s="21">
        <f>baza!F22</f>
        <v>4453.8999999999996</v>
      </c>
    </row>
    <row r="27" spans="1:6" ht="31.5" x14ac:dyDescent="0.25">
      <c r="A27" s="3" t="s">
        <v>85</v>
      </c>
      <c r="B27" s="3" t="s">
        <v>157</v>
      </c>
      <c r="C27" s="17" t="s">
        <v>24</v>
      </c>
      <c r="D27" s="18">
        <f>baza!D23</f>
        <v>175199.3</v>
      </c>
      <c r="E27" s="18">
        <f>baza!E23</f>
        <v>2766.8</v>
      </c>
      <c r="F27" s="18">
        <f>baza!F23</f>
        <v>177966.09999999998</v>
      </c>
    </row>
    <row r="28" spans="1:6" ht="15.75" x14ac:dyDescent="0.25">
      <c r="A28" s="5" t="s">
        <v>86</v>
      </c>
      <c r="B28" s="5" t="s">
        <v>158</v>
      </c>
      <c r="C28" s="6" t="s">
        <v>25</v>
      </c>
      <c r="D28" s="12">
        <f>baza!D24</f>
        <v>9018190.6999999993</v>
      </c>
      <c r="E28" s="12">
        <f>baza!E24</f>
        <v>1185271</v>
      </c>
      <c r="F28" s="12">
        <f>baza!F24</f>
        <v>10203461.699999999</v>
      </c>
    </row>
    <row r="29" spans="1:6" ht="19.5" customHeight="1" x14ac:dyDescent="0.25">
      <c r="A29" s="3" t="s">
        <v>87</v>
      </c>
      <c r="B29" s="3" t="s">
        <v>159</v>
      </c>
      <c r="C29" s="20" t="s">
        <v>26</v>
      </c>
      <c r="D29" s="21">
        <f>baza!D25</f>
        <v>523506.3</v>
      </c>
      <c r="E29" s="21">
        <f>baza!E25</f>
        <v>17860.3</v>
      </c>
      <c r="F29" s="21">
        <f>baza!F25</f>
        <v>541366.6</v>
      </c>
    </row>
    <row r="30" spans="1:6" ht="21.75" customHeight="1" x14ac:dyDescent="0.25">
      <c r="A30" s="3" t="s">
        <v>133</v>
      </c>
      <c r="B30" s="3" t="s">
        <v>160</v>
      </c>
      <c r="C30" s="20" t="s">
        <v>27</v>
      </c>
      <c r="D30" s="21">
        <f>baza!D26</f>
        <v>2376794.2000000002</v>
      </c>
      <c r="E30" s="21">
        <f>baza!E26</f>
        <v>318301.7</v>
      </c>
      <c r="F30" s="21">
        <f>baza!F26</f>
        <v>2695095.9000000004</v>
      </c>
    </row>
    <row r="31" spans="1:6" ht="15.75" x14ac:dyDescent="0.25">
      <c r="A31" s="3" t="s">
        <v>88</v>
      </c>
      <c r="B31" s="3" t="s">
        <v>161</v>
      </c>
      <c r="C31" s="20" t="s">
        <v>28</v>
      </c>
      <c r="D31" s="21">
        <f>baza!D27</f>
        <v>285567</v>
      </c>
      <c r="E31" s="21">
        <f>baza!E27</f>
        <v>483650</v>
      </c>
      <c r="F31" s="21">
        <f>baza!F27</f>
        <v>769217</v>
      </c>
    </row>
    <row r="32" spans="1:6" ht="18.75" customHeight="1" x14ac:dyDescent="0.25">
      <c r="A32" s="3" t="s">
        <v>89</v>
      </c>
      <c r="B32" s="3" t="s">
        <v>162</v>
      </c>
      <c r="C32" s="20" t="s">
        <v>29</v>
      </c>
      <c r="D32" s="21">
        <f>baza!D28</f>
        <v>443392.99999999994</v>
      </c>
      <c r="E32" s="21">
        <f>baza!E28</f>
        <v>2319.1</v>
      </c>
      <c r="F32" s="21">
        <f>baza!F28</f>
        <v>445712.09999999992</v>
      </c>
    </row>
    <row r="33" spans="1:6" ht="15.75" x14ac:dyDescent="0.25">
      <c r="A33" s="3" t="s">
        <v>30</v>
      </c>
      <c r="B33" s="3" t="s">
        <v>163</v>
      </c>
      <c r="C33" s="20" t="s">
        <v>31</v>
      </c>
      <c r="D33" s="21">
        <f>baza!D29</f>
        <v>4854325.6999999993</v>
      </c>
      <c r="E33" s="21">
        <f>baza!E29</f>
        <v>129924.6</v>
      </c>
      <c r="F33" s="21">
        <f>baza!F29</f>
        <v>4984250.2999999989</v>
      </c>
    </row>
    <row r="34" spans="1:6" ht="15.75" x14ac:dyDescent="0.25">
      <c r="A34" s="3" t="s">
        <v>90</v>
      </c>
      <c r="B34" s="3" t="s">
        <v>164</v>
      </c>
      <c r="C34" s="20" t="s">
        <v>32</v>
      </c>
      <c r="D34" s="21">
        <f>baza!D30</f>
        <v>74238.600000000006</v>
      </c>
      <c r="E34" s="21">
        <f>baza!E30</f>
        <v>5000</v>
      </c>
      <c r="F34" s="21">
        <f>baza!F30</f>
        <v>79238.600000000006</v>
      </c>
    </row>
    <row r="35" spans="1:6" ht="15.75" x14ac:dyDescent="0.25">
      <c r="A35" s="3" t="s">
        <v>91</v>
      </c>
      <c r="B35" s="3" t="s">
        <v>165</v>
      </c>
      <c r="C35" s="20" t="s">
        <v>33</v>
      </c>
      <c r="D35" s="21">
        <f>baza!D31</f>
        <v>224582.6</v>
      </c>
      <c r="E35" s="21">
        <f>baza!E31</f>
        <v>214481.90000000002</v>
      </c>
      <c r="F35" s="21">
        <f>baza!F31</f>
        <v>439064.5</v>
      </c>
    </row>
    <row r="36" spans="1:6" ht="15.75" x14ac:dyDescent="0.25">
      <c r="A36" s="3" t="s">
        <v>92</v>
      </c>
      <c r="B36" s="3" t="s">
        <v>166</v>
      </c>
      <c r="C36" s="20" t="s">
        <v>34</v>
      </c>
      <c r="D36" s="21">
        <f>baza!D32</f>
        <v>235783.3</v>
      </c>
      <c r="E36" s="21">
        <f>baza!E32</f>
        <v>13733.4</v>
      </c>
      <c r="F36" s="21">
        <f>baza!F32</f>
        <v>249516.69999999998</v>
      </c>
    </row>
    <row r="37" spans="1:6" ht="15.75" x14ac:dyDescent="0.25">
      <c r="A37" s="5" t="s">
        <v>93</v>
      </c>
      <c r="B37" s="5" t="s">
        <v>167</v>
      </c>
      <c r="C37" s="6" t="s">
        <v>35</v>
      </c>
      <c r="D37" s="12">
        <f>baza!D33</f>
        <v>548883.5</v>
      </c>
      <c r="E37" s="12">
        <f>baza!E33</f>
        <v>8211.6</v>
      </c>
      <c r="F37" s="12">
        <f>baza!F33</f>
        <v>557095.1</v>
      </c>
    </row>
    <row r="38" spans="1:6" ht="15.75" x14ac:dyDescent="0.25">
      <c r="A38" s="3" t="s">
        <v>94</v>
      </c>
      <c r="B38" s="3" t="s">
        <v>168</v>
      </c>
      <c r="C38" s="20" t="s">
        <v>36</v>
      </c>
      <c r="D38" s="21">
        <f>baza!D34</f>
        <v>195164.9</v>
      </c>
      <c r="E38" s="21">
        <f>baza!E34</f>
        <v>-3535.6</v>
      </c>
      <c r="F38" s="21">
        <f>baza!F34</f>
        <v>191629.3</v>
      </c>
    </row>
    <row r="39" spans="1:6" ht="15.75" x14ac:dyDescent="0.25">
      <c r="A39" s="3" t="s">
        <v>95</v>
      </c>
      <c r="B39" s="3" t="s">
        <v>169</v>
      </c>
      <c r="C39" s="20" t="s">
        <v>37</v>
      </c>
      <c r="D39" s="21">
        <f>baza!D35</f>
        <v>153821.70000000001</v>
      </c>
      <c r="E39" s="21">
        <f>baza!E35</f>
        <v>2177.5</v>
      </c>
      <c r="F39" s="21">
        <f>baza!F35</f>
        <v>155999.20000000001</v>
      </c>
    </row>
    <row r="40" spans="1:6" ht="15.75" x14ac:dyDescent="0.25">
      <c r="A40" s="3" t="s">
        <v>96</v>
      </c>
      <c r="B40" s="3" t="s">
        <v>170</v>
      </c>
      <c r="C40" s="20" t="s">
        <v>38</v>
      </c>
      <c r="D40" s="21">
        <f>baza!D36</f>
        <v>17668.900000000001</v>
      </c>
      <c r="E40" s="21">
        <f>baza!E36</f>
        <v>-2588.6</v>
      </c>
      <c r="F40" s="21">
        <f>baza!F36</f>
        <v>15080.300000000001</v>
      </c>
    </row>
    <row r="41" spans="1:6" ht="19.5" customHeight="1" x14ac:dyDescent="0.25">
      <c r="A41" s="3" t="s">
        <v>121</v>
      </c>
      <c r="B41" s="3" t="s">
        <v>171</v>
      </c>
      <c r="C41" s="20" t="s">
        <v>120</v>
      </c>
      <c r="D41" s="21">
        <f>baza!D37</f>
        <v>99756.3</v>
      </c>
      <c r="E41" s="21">
        <f>baza!E37</f>
        <v>7406.7</v>
      </c>
      <c r="F41" s="21">
        <f>baza!F37</f>
        <v>107163</v>
      </c>
    </row>
    <row r="42" spans="1:6" ht="18.75" customHeight="1" x14ac:dyDescent="0.25">
      <c r="A42" s="3" t="s">
        <v>97</v>
      </c>
      <c r="B42" s="3" t="s">
        <v>172</v>
      </c>
      <c r="C42" s="20" t="s">
        <v>39</v>
      </c>
      <c r="D42" s="21">
        <f>baza!D38</f>
        <v>82471.7</v>
      </c>
      <c r="E42" s="21">
        <f>baza!E38</f>
        <v>4751.6000000000004</v>
      </c>
      <c r="F42" s="21">
        <f>baza!F38</f>
        <v>87223.3</v>
      </c>
    </row>
    <row r="43" spans="1:6" ht="15.75" x14ac:dyDescent="0.25">
      <c r="A43" s="7" t="s">
        <v>98</v>
      </c>
      <c r="B43" s="7" t="s">
        <v>173</v>
      </c>
      <c r="C43" s="6" t="s">
        <v>40</v>
      </c>
      <c r="D43" s="12">
        <f>baza!D39</f>
        <v>675879.2</v>
      </c>
      <c r="E43" s="12">
        <f>baza!E39</f>
        <v>13036.8</v>
      </c>
      <c r="F43" s="12">
        <f>baza!F39</f>
        <v>688916</v>
      </c>
    </row>
    <row r="44" spans="1:6" ht="15.75" x14ac:dyDescent="0.25">
      <c r="A44" s="3" t="s">
        <v>99</v>
      </c>
      <c r="B44" s="3" t="s">
        <v>174</v>
      </c>
      <c r="C44" s="20" t="s">
        <v>41</v>
      </c>
      <c r="D44" s="21">
        <f>baza!D40</f>
        <v>3000</v>
      </c>
      <c r="E44" s="21">
        <f>baza!E40</f>
        <v>6068.7</v>
      </c>
      <c r="F44" s="21">
        <f>baza!F40</f>
        <v>9068.7000000000007</v>
      </c>
    </row>
    <row r="45" spans="1:6" ht="15.75" x14ac:dyDescent="0.25">
      <c r="A45" s="3" t="s">
        <v>124</v>
      </c>
      <c r="B45" s="3" t="s">
        <v>175</v>
      </c>
      <c r="C45" s="20" t="s">
        <v>123</v>
      </c>
      <c r="D45" s="21">
        <f>baza!D41</f>
        <v>70000</v>
      </c>
      <c r="E45" s="21">
        <f>baza!E41</f>
        <v>-14481.9</v>
      </c>
      <c r="F45" s="21">
        <f>baza!F41</f>
        <v>55518.1</v>
      </c>
    </row>
    <row r="46" spans="1:6" ht="15.75" x14ac:dyDescent="0.25">
      <c r="A46" s="3" t="s">
        <v>100</v>
      </c>
      <c r="B46" s="3" t="s">
        <v>176</v>
      </c>
      <c r="C46" s="20" t="s">
        <v>42</v>
      </c>
      <c r="D46" s="21">
        <f>baza!D42</f>
        <v>602879.19999999995</v>
      </c>
      <c r="E46" s="21">
        <f>baza!E42</f>
        <v>21450</v>
      </c>
      <c r="F46" s="21">
        <f>baza!F42</f>
        <v>624329.19999999995</v>
      </c>
    </row>
    <row r="47" spans="1:6" ht="15.75" x14ac:dyDescent="0.25">
      <c r="A47" s="5" t="s">
        <v>101</v>
      </c>
      <c r="B47" s="5" t="s">
        <v>177</v>
      </c>
      <c r="C47" s="6" t="s">
        <v>43</v>
      </c>
      <c r="D47" s="12">
        <f>baza!D43</f>
        <v>8949865.4000000004</v>
      </c>
      <c r="E47" s="12">
        <f>baza!E43</f>
        <v>135942</v>
      </c>
      <c r="F47" s="12">
        <f>baza!F43</f>
        <v>9085807.4000000004</v>
      </c>
    </row>
    <row r="48" spans="1:6" ht="15.75" x14ac:dyDescent="0.25">
      <c r="A48" s="3" t="s">
        <v>102</v>
      </c>
      <c r="B48" s="3" t="s">
        <v>178</v>
      </c>
      <c r="C48" s="20" t="s">
        <v>44</v>
      </c>
      <c r="D48" s="21">
        <f>baza!D44</f>
        <v>41167.300000000003</v>
      </c>
      <c r="E48" s="25">
        <f>baza!E44</f>
        <v>0</v>
      </c>
      <c r="F48" s="21">
        <f>baza!F44</f>
        <v>41167.300000000003</v>
      </c>
    </row>
    <row r="49" spans="1:6" ht="15.75" x14ac:dyDescent="0.25">
      <c r="A49" s="3" t="s">
        <v>45</v>
      </c>
      <c r="B49" s="3" t="s">
        <v>179</v>
      </c>
      <c r="C49" s="20" t="s">
        <v>46</v>
      </c>
      <c r="D49" s="21">
        <f>baza!D45</f>
        <v>72092.599999999991</v>
      </c>
      <c r="E49" s="21">
        <f>baza!E45</f>
        <v>949</v>
      </c>
      <c r="F49" s="21">
        <f>baza!F45</f>
        <v>73041.599999999991</v>
      </c>
    </row>
    <row r="50" spans="1:6" ht="15.75" x14ac:dyDescent="0.25">
      <c r="A50" s="3" t="s">
        <v>103</v>
      </c>
      <c r="B50" s="3" t="s">
        <v>180</v>
      </c>
      <c r="C50" s="20" t="s">
        <v>47</v>
      </c>
      <c r="D50" s="21">
        <f>baza!D46</f>
        <v>361616</v>
      </c>
      <c r="E50" s="21">
        <f>baza!E46</f>
        <v>6772</v>
      </c>
      <c r="F50" s="21">
        <f>baza!F46</f>
        <v>368388</v>
      </c>
    </row>
    <row r="51" spans="1:6" ht="15.75" x14ac:dyDescent="0.25">
      <c r="A51" s="3" t="s">
        <v>104</v>
      </c>
      <c r="B51" s="3" t="s">
        <v>181</v>
      </c>
      <c r="C51" s="20" t="s">
        <v>48</v>
      </c>
      <c r="D51" s="21">
        <f>baza!D47</f>
        <v>972308.39999999991</v>
      </c>
      <c r="E51" s="21">
        <f>baza!E47</f>
        <v>7614.5</v>
      </c>
      <c r="F51" s="21">
        <f>baza!F47</f>
        <v>979922.89999999991</v>
      </c>
    </row>
    <row r="52" spans="1:6" ht="15.75" customHeight="1" x14ac:dyDescent="0.25">
      <c r="A52" s="23" t="s">
        <v>122</v>
      </c>
      <c r="B52" s="23" t="s">
        <v>182</v>
      </c>
      <c r="C52" s="20"/>
      <c r="D52" s="24">
        <f>baza!D48</f>
        <v>1322.5</v>
      </c>
      <c r="E52" s="25">
        <f>baza!E48</f>
        <v>0</v>
      </c>
      <c r="F52" s="24">
        <f>baza!F48</f>
        <v>1322.5</v>
      </c>
    </row>
    <row r="53" spans="1:6" ht="15.75" x14ac:dyDescent="0.25">
      <c r="A53" s="3" t="s">
        <v>105</v>
      </c>
      <c r="B53" s="3" t="s">
        <v>183</v>
      </c>
      <c r="C53" s="20" t="s">
        <v>49</v>
      </c>
      <c r="D53" s="21">
        <f>baza!D49</f>
        <v>43576.3</v>
      </c>
      <c r="E53" s="21">
        <f>baza!E49</f>
        <v>700</v>
      </c>
      <c r="F53" s="21">
        <f>baza!F49</f>
        <v>44276.3</v>
      </c>
    </row>
    <row r="54" spans="1:6" ht="17.25" customHeight="1" x14ac:dyDescent="0.25">
      <c r="A54" s="3" t="s">
        <v>106</v>
      </c>
      <c r="B54" s="3" t="s">
        <v>184</v>
      </c>
      <c r="C54" s="20" t="s">
        <v>50</v>
      </c>
      <c r="D54" s="21">
        <f>baza!D50</f>
        <v>7459104.8000000007</v>
      </c>
      <c r="E54" s="21">
        <f>baza!E50</f>
        <v>119906.50000000001</v>
      </c>
      <c r="F54" s="21">
        <f>baza!F50</f>
        <v>7579011.3000000007</v>
      </c>
    </row>
    <row r="55" spans="1:6" ht="15.75" x14ac:dyDescent="0.25">
      <c r="A55" s="5" t="s">
        <v>107</v>
      </c>
      <c r="B55" s="5" t="s">
        <v>185</v>
      </c>
      <c r="C55" s="6" t="s">
        <v>51</v>
      </c>
      <c r="D55" s="12">
        <f>baza!D51</f>
        <v>1027529.3</v>
      </c>
      <c r="E55" s="12">
        <f>baza!E51</f>
        <v>64147.200000000004</v>
      </c>
      <c r="F55" s="12">
        <f>baza!F51</f>
        <v>1091676.5</v>
      </c>
    </row>
    <row r="56" spans="1:6" ht="15.75" x14ac:dyDescent="0.25">
      <c r="A56" s="3" t="s">
        <v>108</v>
      </c>
      <c r="B56" s="3" t="s">
        <v>186</v>
      </c>
      <c r="C56" s="20" t="s">
        <v>52</v>
      </c>
      <c r="D56" s="21">
        <f>baza!D52</f>
        <v>447141.00000000006</v>
      </c>
      <c r="E56" s="21">
        <f>baza!E52</f>
        <v>21901.9</v>
      </c>
      <c r="F56" s="21">
        <f>baza!F52</f>
        <v>469042.90000000008</v>
      </c>
    </row>
    <row r="57" spans="1:6" ht="15.75" x14ac:dyDescent="0.25">
      <c r="A57" s="3" t="s">
        <v>109</v>
      </c>
      <c r="B57" s="3" t="s">
        <v>187</v>
      </c>
      <c r="C57" s="20" t="s">
        <v>53</v>
      </c>
      <c r="D57" s="21">
        <f>baza!D53</f>
        <v>401045.80000000005</v>
      </c>
      <c r="E57" s="21">
        <f>baza!E53</f>
        <v>42079.8</v>
      </c>
      <c r="F57" s="21">
        <f>baza!F53</f>
        <v>443125.60000000003</v>
      </c>
    </row>
    <row r="58" spans="1:6" ht="15.75" x14ac:dyDescent="0.25">
      <c r="A58" s="3" t="s">
        <v>110</v>
      </c>
      <c r="B58" s="3" t="s">
        <v>188</v>
      </c>
      <c r="C58" s="20" t="s">
        <v>54</v>
      </c>
      <c r="D58" s="21">
        <f>baza!D54</f>
        <v>157273.80000000002</v>
      </c>
      <c r="E58" s="21">
        <f>baza!E54</f>
        <v>165.5</v>
      </c>
      <c r="F58" s="21">
        <f>baza!F54</f>
        <v>157439.30000000002</v>
      </c>
    </row>
    <row r="59" spans="1:6" ht="31.5" x14ac:dyDescent="0.25">
      <c r="A59" s="3" t="s">
        <v>111</v>
      </c>
      <c r="B59" s="3" t="s">
        <v>189</v>
      </c>
      <c r="C59" s="17" t="s">
        <v>55</v>
      </c>
      <c r="D59" s="18">
        <f>baza!D55</f>
        <v>22068.7</v>
      </c>
      <c r="E59" s="25">
        <f>baza!E55</f>
        <v>0</v>
      </c>
      <c r="F59" s="18">
        <f>baza!F55</f>
        <v>22068.7</v>
      </c>
    </row>
    <row r="60" spans="1:6" ht="15.75" x14ac:dyDescent="0.25">
      <c r="A60" s="5" t="s">
        <v>125</v>
      </c>
      <c r="B60" s="5" t="s">
        <v>190</v>
      </c>
      <c r="C60" s="6" t="s">
        <v>56</v>
      </c>
      <c r="D60" s="12">
        <f>baza!D56</f>
        <v>13655423.800000003</v>
      </c>
      <c r="E60" s="12">
        <f>baza!E56</f>
        <v>738143.9</v>
      </c>
      <c r="F60" s="12">
        <f>baza!F56</f>
        <v>14393567.700000003</v>
      </c>
    </row>
    <row r="61" spans="1:6" ht="15.75" x14ac:dyDescent="0.25">
      <c r="A61" s="3" t="s">
        <v>126</v>
      </c>
      <c r="B61" s="3" t="s">
        <v>191</v>
      </c>
      <c r="C61" s="20" t="s">
        <v>57</v>
      </c>
      <c r="D61" s="21">
        <f>baza!D57</f>
        <v>40487.800000000003</v>
      </c>
      <c r="E61" s="21">
        <f>baza!E57</f>
        <v>1420.7</v>
      </c>
      <c r="F61" s="21">
        <f>baza!F57</f>
        <v>41908.5</v>
      </c>
    </row>
    <row r="62" spans="1:6" ht="15.75" x14ac:dyDescent="0.25">
      <c r="A62" s="3" t="s">
        <v>127</v>
      </c>
      <c r="B62" s="3" t="s">
        <v>192</v>
      </c>
      <c r="C62" s="20" t="s">
        <v>58</v>
      </c>
      <c r="D62" s="21">
        <f>baza!D58</f>
        <v>232135.5</v>
      </c>
      <c r="E62" s="21">
        <f>baza!E58</f>
        <v>11524.599999999999</v>
      </c>
      <c r="F62" s="21">
        <f>baza!F58</f>
        <v>243660.1</v>
      </c>
    </row>
    <row r="63" spans="1:6" ht="15.75" x14ac:dyDescent="0.25">
      <c r="A63" s="3" t="s">
        <v>128</v>
      </c>
      <c r="B63" s="3" t="s">
        <v>193</v>
      </c>
      <c r="C63" s="20" t="s">
        <v>59</v>
      </c>
      <c r="D63" s="21">
        <f>baza!D59</f>
        <v>1088461.5</v>
      </c>
      <c r="E63" s="21">
        <f>baza!E59</f>
        <v>79971</v>
      </c>
      <c r="F63" s="21">
        <f>baza!F59</f>
        <v>1168432.5</v>
      </c>
    </row>
    <row r="64" spans="1:6" ht="15.75" x14ac:dyDescent="0.25">
      <c r="A64" s="3" t="s">
        <v>129</v>
      </c>
      <c r="B64" s="3" t="s">
        <v>194</v>
      </c>
      <c r="C64" s="20" t="s">
        <v>60</v>
      </c>
      <c r="D64" s="21">
        <f>baza!D60</f>
        <v>1333445.3</v>
      </c>
      <c r="E64" s="21">
        <f>baza!E60</f>
        <v>-82171.5</v>
      </c>
      <c r="F64" s="21">
        <f>baza!F60</f>
        <v>1251273.8</v>
      </c>
    </row>
    <row r="65" spans="1:6" ht="15.75" x14ac:dyDescent="0.25">
      <c r="A65" s="3" t="s">
        <v>130</v>
      </c>
      <c r="B65" s="3" t="s">
        <v>195</v>
      </c>
      <c r="C65" s="20" t="s">
        <v>61</v>
      </c>
      <c r="D65" s="21">
        <f>baza!D61</f>
        <v>10814559.100000001</v>
      </c>
      <c r="E65" s="21">
        <f>baza!E61</f>
        <v>725768.29999999993</v>
      </c>
      <c r="F65" s="21">
        <f>baza!F61</f>
        <v>11540327.400000002</v>
      </c>
    </row>
    <row r="66" spans="1:6" ht="15.75" x14ac:dyDescent="0.25">
      <c r="A66" s="3" t="s">
        <v>131</v>
      </c>
      <c r="B66" s="3" t="s">
        <v>196</v>
      </c>
      <c r="C66" s="20" t="s">
        <v>62</v>
      </c>
      <c r="D66" s="21">
        <f>baza!D62</f>
        <v>19806.8</v>
      </c>
      <c r="E66" s="21">
        <f>baza!E62</f>
        <v>1401.8999999999999</v>
      </c>
      <c r="F66" s="21">
        <f>baza!F62</f>
        <v>21208.7</v>
      </c>
    </row>
    <row r="67" spans="1:6" ht="15.75" customHeight="1" x14ac:dyDescent="0.25">
      <c r="A67" s="3" t="s">
        <v>132</v>
      </c>
      <c r="B67" s="3" t="s">
        <v>197</v>
      </c>
      <c r="C67" s="20" t="s">
        <v>63</v>
      </c>
      <c r="D67" s="21">
        <f>baza!D63</f>
        <v>126527.8</v>
      </c>
      <c r="E67" s="21">
        <f>baza!E63</f>
        <v>228.9</v>
      </c>
      <c r="F67" s="21">
        <f>baza!F63</f>
        <v>126756.7</v>
      </c>
    </row>
    <row r="68" spans="1:6" ht="15.75" x14ac:dyDescent="0.25">
      <c r="A68" s="5" t="s">
        <v>112</v>
      </c>
      <c r="B68" s="5" t="s">
        <v>198</v>
      </c>
      <c r="C68" s="6" t="s">
        <v>64</v>
      </c>
      <c r="D68" s="12">
        <f>baza!D64</f>
        <v>14785166.6</v>
      </c>
      <c r="E68" s="12">
        <f>baza!E64</f>
        <v>2451302.1999999997</v>
      </c>
      <c r="F68" s="12">
        <f>baza!F64</f>
        <v>17236468.800000001</v>
      </c>
    </row>
    <row r="69" spans="1:6" ht="15.75" x14ac:dyDescent="0.25">
      <c r="A69" s="3" t="s">
        <v>113</v>
      </c>
      <c r="B69" s="3" t="s">
        <v>199</v>
      </c>
      <c r="C69" s="20" t="s">
        <v>65</v>
      </c>
      <c r="D69" s="21">
        <f>baza!D65</f>
        <v>177999.7</v>
      </c>
      <c r="E69" s="21">
        <f>baza!E65</f>
        <v>4564.8</v>
      </c>
      <c r="F69" s="21">
        <f>baza!F65</f>
        <v>182564.5</v>
      </c>
    </row>
    <row r="70" spans="1:6" ht="15.75" x14ac:dyDescent="0.25">
      <c r="A70" s="3" t="s">
        <v>114</v>
      </c>
      <c r="B70" s="3" t="s">
        <v>200</v>
      </c>
      <c r="C70" s="20" t="s">
        <v>66</v>
      </c>
      <c r="D70" s="21">
        <f>baza!D66</f>
        <v>195259.3</v>
      </c>
      <c r="E70" s="21">
        <f>baza!E66</f>
        <v>388.4</v>
      </c>
      <c r="F70" s="21">
        <f>baza!F66</f>
        <v>195647.69999999998</v>
      </c>
    </row>
    <row r="71" spans="1:6" ht="15.75" x14ac:dyDescent="0.25">
      <c r="A71" s="3" t="s">
        <v>115</v>
      </c>
      <c r="B71" s="3" t="s">
        <v>201</v>
      </c>
      <c r="C71" s="20" t="s">
        <v>67</v>
      </c>
      <c r="D71" s="21">
        <f>baza!D67</f>
        <v>70198.5</v>
      </c>
      <c r="E71" s="21">
        <f>baza!E67</f>
        <v>899</v>
      </c>
      <c r="F71" s="21">
        <f>baza!F67</f>
        <v>71097.5</v>
      </c>
    </row>
    <row r="72" spans="1:6" ht="15.75" x14ac:dyDescent="0.25">
      <c r="A72" s="3" t="s">
        <v>116</v>
      </c>
      <c r="B72" s="3" t="s">
        <v>202</v>
      </c>
      <c r="C72" s="20" t="s">
        <v>68</v>
      </c>
      <c r="D72" s="21">
        <f>baza!D68</f>
        <v>41635.9</v>
      </c>
      <c r="E72" s="21">
        <f>baza!E68</f>
        <v>1061.1000000000001</v>
      </c>
      <c r="F72" s="21">
        <f>baza!F68</f>
        <v>42697</v>
      </c>
    </row>
    <row r="73" spans="1:6" ht="15.75" x14ac:dyDescent="0.25">
      <c r="A73" s="3" t="s">
        <v>117</v>
      </c>
      <c r="B73" s="3" t="s">
        <v>203</v>
      </c>
      <c r="C73" s="20" t="s">
        <v>69</v>
      </c>
      <c r="D73" s="21">
        <f>baza!D69</f>
        <v>80205</v>
      </c>
      <c r="E73" s="21">
        <f>baza!E69</f>
        <v>0</v>
      </c>
      <c r="F73" s="21">
        <f>baza!F69</f>
        <v>80205</v>
      </c>
    </row>
    <row r="74" spans="1:6" ht="15.75" x14ac:dyDescent="0.25">
      <c r="A74" s="3" t="s">
        <v>118</v>
      </c>
      <c r="B74" s="3" t="s">
        <v>204</v>
      </c>
      <c r="C74" s="20" t="s">
        <v>70</v>
      </c>
      <c r="D74" s="21">
        <f>baza!D70</f>
        <v>190551</v>
      </c>
      <c r="E74" s="21">
        <f>baza!E70</f>
        <v>-35000</v>
      </c>
      <c r="F74" s="21">
        <f>baza!F70</f>
        <v>155551</v>
      </c>
    </row>
    <row r="75" spans="1:6" ht="18" customHeight="1" x14ac:dyDescent="0.25">
      <c r="A75" s="3" t="s">
        <v>119</v>
      </c>
      <c r="B75" s="3" t="s">
        <v>205</v>
      </c>
      <c r="C75" s="20" t="s">
        <v>71</v>
      </c>
      <c r="D75" s="21">
        <f>baza!D71</f>
        <v>14029317.199999999</v>
      </c>
      <c r="E75" s="21">
        <f>baza!E71</f>
        <v>2479388.9</v>
      </c>
      <c r="F75" s="21">
        <f>baza!F71</f>
        <v>16508706.1</v>
      </c>
    </row>
    <row r="76" spans="1:6" ht="15.75" x14ac:dyDescent="0.25">
      <c r="A76" s="11" t="s">
        <v>72</v>
      </c>
      <c r="B76" s="11" t="s">
        <v>206</v>
      </c>
      <c r="C76" s="8"/>
      <c r="D76" s="12">
        <f>baza!D72</f>
        <v>65202602.700000003</v>
      </c>
      <c r="E76" s="12">
        <f>baza!E72</f>
        <v>6884869.2999999989</v>
      </c>
      <c r="F76" s="12">
        <f>baza!F72</f>
        <v>72087472</v>
      </c>
    </row>
    <row r="77" spans="1:6" x14ac:dyDescent="0.25">
      <c r="D77" s="22"/>
    </row>
  </sheetData>
  <mergeCells count="6">
    <mergeCell ref="G2:H2"/>
    <mergeCell ref="A4:F4"/>
    <mergeCell ref="G4:H4"/>
    <mergeCell ref="G7:G8"/>
    <mergeCell ref="H7:H8"/>
    <mergeCell ref="E2:F2"/>
  </mergeCells>
  <pageMargins left="1.1023622047244095" right="0.51181102362204722" top="0.74803149606299213" bottom="0.74803149606299213" header="0.31496062992125984" footer="0.31496062992125984"/>
  <pageSetup paperSize="9" scale="66" orientation="portrait" r:id="rId1"/>
  <headerFooter>
    <oddFooter>&amp;R&amp;P</oddFooter>
  </headerFooter>
  <colBreaks count="1" manualBreakCount="1">
    <brk id="6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Zeros="0" tabSelected="1" view="pageBreakPreview" zoomScaleNormal="100" zoomScaleSheetLayoutView="100" workbookViewId="0">
      <selection activeCell="R6" sqref="R6"/>
    </sheetView>
  </sheetViews>
  <sheetFormatPr defaultRowHeight="15" x14ac:dyDescent="0.25"/>
  <cols>
    <col min="1" max="1" width="69.140625" style="19" customWidth="1"/>
    <col min="2" max="2" width="8.42578125" style="19" customWidth="1"/>
    <col min="3" max="3" width="14.42578125" style="19" customWidth="1"/>
    <col min="4" max="4" width="2.42578125" style="19" customWidth="1"/>
    <col min="5" max="16384" width="9.140625" style="19"/>
  </cols>
  <sheetData>
    <row r="1" spans="1:5" ht="15.75" x14ac:dyDescent="0.25">
      <c r="C1" s="36" t="s">
        <v>207</v>
      </c>
    </row>
    <row r="2" spans="1:5" ht="15.75" x14ac:dyDescent="0.25">
      <c r="C2" s="36" t="s">
        <v>213</v>
      </c>
    </row>
    <row r="3" spans="1:5" ht="15.75" x14ac:dyDescent="0.25">
      <c r="D3" s="39"/>
      <c r="E3" s="39"/>
    </row>
    <row r="4" spans="1:5" ht="18.75" customHeight="1" x14ac:dyDescent="0.3">
      <c r="A4" s="43" t="s">
        <v>209</v>
      </c>
      <c r="B4" s="44"/>
      <c r="C4" s="44"/>
      <c r="D4" s="40"/>
      <c r="E4" s="40"/>
    </row>
    <row r="5" spans="1:5" ht="15" customHeight="1" x14ac:dyDescent="0.25">
      <c r="A5" s="2"/>
      <c r="B5" s="2"/>
      <c r="C5" s="10"/>
      <c r="D5" s="41"/>
      <c r="E5" s="42"/>
    </row>
    <row r="6" spans="1:5" ht="47.25" customHeight="1" x14ac:dyDescent="0.25">
      <c r="A6" s="16" t="s">
        <v>0</v>
      </c>
      <c r="B6" s="15" t="s">
        <v>1</v>
      </c>
      <c r="C6" s="31" t="s">
        <v>208</v>
      </c>
      <c r="D6" s="41"/>
      <c r="E6" s="42"/>
    </row>
    <row r="7" spans="1:5" ht="15.75" x14ac:dyDescent="0.25">
      <c r="A7" s="5" t="s">
        <v>73</v>
      </c>
      <c r="B7" s="6" t="s">
        <v>2</v>
      </c>
      <c r="C7" s="12">
        <v>11962013.300000001</v>
      </c>
    </row>
    <row r="8" spans="1:5" ht="17.25" customHeight="1" x14ac:dyDescent="0.25">
      <c r="A8" s="3" t="s">
        <v>74</v>
      </c>
      <c r="B8" s="20" t="s">
        <v>3</v>
      </c>
      <c r="C8" s="21">
        <v>2680882.7000000007</v>
      </c>
    </row>
    <row r="9" spans="1:5" ht="15.75" x14ac:dyDescent="0.25">
      <c r="A9" s="4" t="s">
        <v>4</v>
      </c>
      <c r="B9" s="20" t="s">
        <v>5</v>
      </c>
      <c r="C9" s="21">
        <v>641054.69999999995</v>
      </c>
    </row>
    <row r="10" spans="1:5" ht="15.75" x14ac:dyDescent="0.25">
      <c r="A10" s="4" t="s">
        <v>75</v>
      </c>
      <c r="B10" s="20" t="s">
        <v>6</v>
      </c>
      <c r="C10" s="21">
        <v>142323.5</v>
      </c>
    </row>
    <row r="11" spans="1:5" ht="16.5" customHeight="1" x14ac:dyDescent="0.25">
      <c r="A11" s="3" t="s">
        <v>76</v>
      </c>
      <c r="B11" s="20" t="s">
        <v>7</v>
      </c>
      <c r="C11" s="21">
        <v>62017.7</v>
      </c>
    </row>
    <row r="12" spans="1:5" ht="18" customHeight="1" x14ac:dyDescent="0.25">
      <c r="A12" s="3" t="s">
        <v>77</v>
      </c>
      <c r="B12" s="20" t="s">
        <v>8</v>
      </c>
      <c r="C12" s="14">
        <v>3509745.0999999996</v>
      </c>
    </row>
    <row r="13" spans="1:5" ht="15.75" x14ac:dyDescent="0.25">
      <c r="A13" s="4" t="s">
        <v>9</v>
      </c>
      <c r="B13" s="20" t="s">
        <v>10</v>
      </c>
      <c r="C13" s="21">
        <v>2831059.6</v>
      </c>
    </row>
    <row r="14" spans="1:5" ht="15.75" x14ac:dyDescent="0.25">
      <c r="A14" s="3" t="s">
        <v>78</v>
      </c>
      <c r="B14" s="20" t="s">
        <v>11</v>
      </c>
      <c r="C14" s="21">
        <v>2094930</v>
      </c>
    </row>
    <row r="15" spans="1:5" ht="15.75" x14ac:dyDescent="0.25">
      <c r="A15" s="5" t="s">
        <v>79</v>
      </c>
      <c r="B15" s="6" t="s">
        <v>12</v>
      </c>
      <c r="C15" s="12">
        <v>885877.8</v>
      </c>
    </row>
    <row r="16" spans="1:5" ht="15.75" x14ac:dyDescent="0.25">
      <c r="A16" s="4" t="s">
        <v>80</v>
      </c>
      <c r="B16" s="20" t="s">
        <v>13</v>
      </c>
      <c r="C16" s="21">
        <v>421981.6</v>
      </c>
    </row>
    <row r="17" spans="1:3" ht="18" customHeight="1" x14ac:dyDescent="0.25">
      <c r="A17" s="3" t="s">
        <v>81</v>
      </c>
      <c r="B17" s="20" t="s">
        <v>14</v>
      </c>
      <c r="C17" s="21">
        <v>463896.2</v>
      </c>
    </row>
    <row r="18" spans="1:3" ht="15.75" x14ac:dyDescent="0.25">
      <c r="A18" s="5" t="s">
        <v>82</v>
      </c>
      <c r="B18" s="6" t="s">
        <v>15</v>
      </c>
      <c r="C18" s="12">
        <v>5983910.2000000002</v>
      </c>
    </row>
    <row r="19" spans="1:3" ht="15.75" x14ac:dyDescent="0.25">
      <c r="A19" s="3" t="s">
        <v>16</v>
      </c>
      <c r="B19" s="20" t="s">
        <v>17</v>
      </c>
      <c r="C19" s="21">
        <v>3366325.4</v>
      </c>
    </row>
    <row r="20" spans="1:3" ht="15.75" x14ac:dyDescent="0.25">
      <c r="A20" s="3" t="s">
        <v>83</v>
      </c>
      <c r="B20" s="20" t="s">
        <v>18</v>
      </c>
      <c r="C20" s="21">
        <v>570636.5</v>
      </c>
    </row>
    <row r="21" spans="1:3" ht="15.75" x14ac:dyDescent="0.25">
      <c r="A21" s="3" t="s">
        <v>84</v>
      </c>
      <c r="B21" s="20" t="s">
        <v>19</v>
      </c>
      <c r="C21" s="21">
        <v>1134216.7</v>
      </c>
    </row>
    <row r="22" spans="1:3" ht="15.75" x14ac:dyDescent="0.25">
      <c r="A22" s="3" t="s">
        <v>20</v>
      </c>
      <c r="B22" s="20" t="s">
        <v>21</v>
      </c>
      <c r="C22" s="21">
        <v>730311.6</v>
      </c>
    </row>
    <row r="23" spans="1:3" ht="19.5" customHeight="1" x14ac:dyDescent="0.25">
      <c r="A23" s="3" t="s">
        <v>22</v>
      </c>
      <c r="B23" s="20" t="s">
        <v>23</v>
      </c>
      <c r="C23" s="21">
        <v>4453.8999999999996</v>
      </c>
    </row>
    <row r="24" spans="1:3" ht="31.5" x14ac:dyDescent="0.25">
      <c r="A24" s="3" t="s">
        <v>85</v>
      </c>
      <c r="B24" s="17" t="s">
        <v>24</v>
      </c>
      <c r="C24" s="18">
        <v>177966.09999999998</v>
      </c>
    </row>
    <row r="25" spans="1:3" ht="15.75" x14ac:dyDescent="0.25">
      <c r="A25" s="5" t="s">
        <v>86</v>
      </c>
      <c r="B25" s="6" t="s">
        <v>25</v>
      </c>
      <c r="C25" s="12">
        <v>10203461.699999999</v>
      </c>
    </row>
    <row r="26" spans="1:3" ht="19.5" customHeight="1" x14ac:dyDescent="0.25">
      <c r="A26" s="3" t="s">
        <v>87</v>
      </c>
      <c r="B26" s="20" t="s">
        <v>26</v>
      </c>
      <c r="C26" s="21">
        <v>541366.6</v>
      </c>
    </row>
    <row r="27" spans="1:3" ht="21.75" customHeight="1" x14ac:dyDescent="0.25">
      <c r="A27" s="3" t="s">
        <v>133</v>
      </c>
      <c r="B27" s="20" t="s">
        <v>27</v>
      </c>
      <c r="C27" s="21">
        <v>2695095.9000000004</v>
      </c>
    </row>
    <row r="28" spans="1:3" ht="15.75" x14ac:dyDescent="0.25">
      <c r="A28" s="3" t="s">
        <v>88</v>
      </c>
      <c r="B28" s="20" t="s">
        <v>28</v>
      </c>
      <c r="C28" s="21">
        <v>719217</v>
      </c>
    </row>
    <row r="29" spans="1:3" ht="18.75" customHeight="1" x14ac:dyDescent="0.25">
      <c r="A29" s="3" t="s">
        <v>89</v>
      </c>
      <c r="B29" s="20" t="s">
        <v>29</v>
      </c>
      <c r="C29" s="21">
        <v>445712.09999999992</v>
      </c>
    </row>
    <row r="30" spans="1:3" ht="15.75" x14ac:dyDescent="0.25">
      <c r="A30" s="3" t="s">
        <v>30</v>
      </c>
      <c r="B30" s="20" t="s">
        <v>31</v>
      </c>
      <c r="C30" s="21">
        <v>5034250.3</v>
      </c>
    </row>
    <row r="31" spans="1:3" ht="15.75" x14ac:dyDescent="0.25">
      <c r="A31" s="3" t="s">
        <v>90</v>
      </c>
      <c r="B31" s="20" t="s">
        <v>32</v>
      </c>
      <c r="C31" s="21">
        <v>79238.600000000006</v>
      </c>
    </row>
    <row r="32" spans="1:3" ht="15.75" x14ac:dyDescent="0.25">
      <c r="A32" s="3" t="s">
        <v>91</v>
      </c>
      <c r="B32" s="20" t="s">
        <v>33</v>
      </c>
      <c r="C32" s="21">
        <v>439064.5</v>
      </c>
    </row>
    <row r="33" spans="1:3" ht="15.75" x14ac:dyDescent="0.25">
      <c r="A33" s="3" t="s">
        <v>92</v>
      </c>
      <c r="B33" s="20" t="s">
        <v>34</v>
      </c>
      <c r="C33" s="21">
        <v>249516.69999999998</v>
      </c>
    </row>
    <row r="34" spans="1:3" ht="15.75" x14ac:dyDescent="0.25">
      <c r="A34" s="5" t="s">
        <v>93</v>
      </c>
      <c r="B34" s="6" t="s">
        <v>35</v>
      </c>
      <c r="C34" s="12">
        <v>557095.1</v>
      </c>
    </row>
    <row r="35" spans="1:3" ht="15.75" x14ac:dyDescent="0.25">
      <c r="A35" s="3" t="s">
        <v>94</v>
      </c>
      <c r="B35" s="20" t="s">
        <v>36</v>
      </c>
      <c r="C35" s="21">
        <v>191629.3</v>
      </c>
    </row>
    <row r="36" spans="1:3" ht="15.75" x14ac:dyDescent="0.25">
      <c r="A36" s="3" t="s">
        <v>95</v>
      </c>
      <c r="B36" s="20" t="s">
        <v>37</v>
      </c>
      <c r="C36" s="21">
        <v>155999.20000000001</v>
      </c>
    </row>
    <row r="37" spans="1:3" ht="15.75" x14ac:dyDescent="0.25">
      <c r="A37" s="3" t="s">
        <v>96</v>
      </c>
      <c r="B37" s="20" t="s">
        <v>38</v>
      </c>
      <c r="C37" s="21">
        <v>15080.300000000001</v>
      </c>
    </row>
    <row r="38" spans="1:3" ht="19.5" customHeight="1" x14ac:dyDescent="0.25">
      <c r="A38" s="3" t="s">
        <v>121</v>
      </c>
      <c r="B38" s="20" t="s">
        <v>120</v>
      </c>
      <c r="C38" s="21">
        <v>107163</v>
      </c>
    </row>
    <row r="39" spans="1:3" ht="18.75" customHeight="1" x14ac:dyDescent="0.25">
      <c r="A39" s="3" t="s">
        <v>97</v>
      </c>
      <c r="B39" s="20" t="s">
        <v>39</v>
      </c>
      <c r="C39" s="21">
        <v>87223.3</v>
      </c>
    </row>
    <row r="40" spans="1:3" ht="15.75" x14ac:dyDescent="0.25">
      <c r="A40" s="7" t="s">
        <v>98</v>
      </c>
      <c r="B40" s="6" t="s">
        <v>40</v>
      </c>
      <c r="C40" s="12">
        <v>688916</v>
      </c>
    </row>
    <row r="41" spans="1:3" ht="15.75" x14ac:dyDescent="0.25">
      <c r="A41" s="3" t="s">
        <v>99</v>
      </c>
      <c r="B41" s="20" t="s">
        <v>41</v>
      </c>
      <c r="C41" s="21">
        <v>9068.7000000000007</v>
      </c>
    </row>
    <row r="42" spans="1:3" ht="15.75" x14ac:dyDescent="0.25">
      <c r="A42" s="3" t="s">
        <v>124</v>
      </c>
      <c r="B42" s="20" t="s">
        <v>123</v>
      </c>
      <c r="C42" s="21">
        <v>55518.1</v>
      </c>
    </row>
    <row r="43" spans="1:3" ht="15.75" x14ac:dyDescent="0.25">
      <c r="A43" s="3" t="s">
        <v>100</v>
      </c>
      <c r="B43" s="20" t="s">
        <v>42</v>
      </c>
      <c r="C43" s="21">
        <v>624329.19999999995</v>
      </c>
    </row>
    <row r="44" spans="1:3" ht="15.75" x14ac:dyDescent="0.25">
      <c r="A44" s="5" t="s">
        <v>101</v>
      </c>
      <c r="B44" s="6" t="s">
        <v>43</v>
      </c>
      <c r="C44" s="12">
        <v>9085807.4000000004</v>
      </c>
    </row>
    <row r="45" spans="1:3" ht="15.75" x14ac:dyDescent="0.25">
      <c r="A45" s="3" t="s">
        <v>102</v>
      </c>
      <c r="B45" s="20" t="s">
        <v>44</v>
      </c>
      <c r="C45" s="21">
        <v>41167.300000000003</v>
      </c>
    </row>
    <row r="46" spans="1:3" ht="15.75" x14ac:dyDescent="0.25">
      <c r="A46" s="3" t="s">
        <v>45</v>
      </c>
      <c r="B46" s="20" t="s">
        <v>46</v>
      </c>
      <c r="C46" s="21">
        <v>73041.599999999991</v>
      </c>
    </row>
    <row r="47" spans="1:3" ht="15.75" x14ac:dyDescent="0.25">
      <c r="A47" s="3" t="s">
        <v>103</v>
      </c>
      <c r="B47" s="20" t="s">
        <v>47</v>
      </c>
      <c r="C47" s="21">
        <v>368388</v>
      </c>
    </row>
    <row r="48" spans="1:3" ht="15.75" x14ac:dyDescent="0.25">
      <c r="A48" s="3" t="s">
        <v>104</v>
      </c>
      <c r="B48" s="20" t="s">
        <v>48</v>
      </c>
      <c r="C48" s="21">
        <v>979922.89999999991</v>
      </c>
    </row>
    <row r="49" spans="1:3" ht="15.75" customHeight="1" x14ac:dyDescent="0.25">
      <c r="A49" s="38" t="s">
        <v>122</v>
      </c>
      <c r="B49" s="20"/>
      <c r="C49" s="24">
        <v>1322.5</v>
      </c>
    </row>
    <row r="50" spans="1:3" ht="15.75" x14ac:dyDescent="0.25">
      <c r="A50" s="3" t="s">
        <v>105</v>
      </c>
      <c r="B50" s="20" t="s">
        <v>49</v>
      </c>
      <c r="C50" s="21">
        <v>44276.3</v>
      </c>
    </row>
    <row r="51" spans="1:3" ht="17.25" customHeight="1" x14ac:dyDescent="0.25">
      <c r="A51" s="3" t="s">
        <v>106</v>
      </c>
      <c r="B51" s="20" t="s">
        <v>50</v>
      </c>
      <c r="C51" s="21">
        <v>7579011.3000000007</v>
      </c>
    </row>
    <row r="52" spans="1:3" ht="15.75" x14ac:dyDescent="0.25">
      <c r="A52" s="5" t="s">
        <v>107</v>
      </c>
      <c r="B52" s="6" t="s">
        <v>51</v>
      </c>
      <c r="C52" s="12">
        <v>1091676.5</v>
      </c>
    </row>
    <row r="53" spans="1:3" ht="15.75" x14ac:dyDescent="0.25">
      <c r="A53" s="3" t="s">
        <v>108</v>
      </c>
      <c r="B53" s="20" t="s">
        <v>52</v>
      </c>
      <c r="C53" s="21">
        <v>469042.90000000008</v>
      </c>
    </row>
    <row r="54" spans="1:3" ht="15.75" x14ac:dyDescent="0.25">
      <c r="A54" s="3" t="s">
        <v>109</v>
      </c>
      <c r="B54" s="20" t="s">
        <v>53</v>
      </c>
      <c r="C54" s="21">
        <v>443125.60000000003</v>
      </c>
    </row>
    <row r="55" spans="1:3" ht="15.75" x14ac:dyDescent="0.25">
      <c r="A55" s="3" t="s">
        <v>110</v>
      </c>
      <c r="B55" s="20" t="s">
        <v>54</v>
      </c>
      <c r="C55" s="21">
        <v>157439.30000000002</v>
      </c>
    </row>
    <row r="56" spans="1:3" ht="31.5" x14ac:dyDescent="0.25">
      <c r="A56" s="3" t="s">
        <v>111</v>
      </c>
      <c r="B56" s="17" t="s">
        <v>55</v>
      </c>
      <c r="C56" s="18">
        <v>22068.7</v>
      </c>
    </row>
    <row r="57" spans="1:3" ht="15.75" x14ac:dyDescent="0.25">
      <c r="A57" s="5" t="s">
        <v>125</v>
      </c>
      <c r="B57" s="6" t="s">
        <v>56</v>
      </c>
      <c r="C57" s="12">
        <v>14393567.700000003</v>
      </c>
    </row>
    <row r="58" spans="1:3" ht="15.75" x14ac:dyDescent="0.25">
      <c r="A58" s="3" t="s">
        <v>126</v>
      </c>
      <c r="B58" s="20" t="s">
        <v>57</v>
      </c>
      <c r="C58" s="21">
        <v>41908.5</v>
      </c>
    </row>
    <row r="59" spans="1:3" ht="15.75" x14ac:dyDescent="0.25">
      <c r="A59" s="3" t="s">
        <v>127</v>
      </c>
      <c r="B59" s="20" t="s">
        <v>58</v>
      </c>
      <c r="C59" s="21">
        <v>243660.1</v>
      </c>
    </row>
    <row r="60" spans="1:3" ht="15.75" x14ac:dyDescent="0.25">
      <c r="A60" s="3" t="s">
        <v>128</v>
      </c>
      <c r="B60" s="20" t="s">
        <v>59</v>
      </c>
      <c r="C60" s="21">
        <v>1168432.5</v>
      </c>
    </row>
    <row r="61" spans="1:3" ht="15.75" x14ac:dyDescent="0.25">
      <c r="A61" s="3" t="s">
        <v>129</v>
      </c>
      <c r="B61" s="20" t="s">
        <v>60</v>
      </c>
      <c r="C61" s="21">
        <v>1251273.8</v>
      </c>
    </row>
    <row r="62" spans="1:3" ht="15.75" x14ac:dyDescent="0.25">
      <c r="A62" s="3" t="s">
        <v>130</v>
      </c>
      <c r="B62" s="20" t="s">
        <v>61</v>
      </c>
      <c r="C62" s="21">
        <v>11540327.400000002</v>
      </c>
    </row>
    <row r="63" spans="1:3" ht="15.75" x14ac:dyDescent="0.25">
      <c r="A63" s="3" t="s">
        <v>131</v>
      </c>
      <c r="B63" s="20" t="s">
        <v>62</v>
      </c>
      <c r="C63" s="21">
        <v>21208.7</v>
      </c>
    </row>
    <row r="64" spans="1:3" ht="15.75" customHeight="1" x14ac:dyDescent="0.25">
      <c r="A64" s="3" t="s">
        <v>132</v>
      </c>
      <c r="B64" s="20" t="s">
        <v>63</v>
      </c>
      <c r="C64" s="21">
        <v>126756.7</v>
      </c>
    </row>
    <row r="65" spans="1:4" ht="15.75" x14ac:dyDescent="0.25">
      <c r="A65" s="5" t="s">
        <v>112</v>
      </c>
      <c r="B65" s="6" t="s">
        <v>64</v>
      </c>
      <c r="C65" s="12">
        <v>17236468.800000001</v>
      </c>
    </row>
    <row r="66" spans="1:4" ht="15.75" x14ac:dyDescent="0.25">
      <c r="A66" s="3" t="s">
        <v>113</v>
      </c>
      <c r="B66" s="20" t="s">
        <v>65</v>
      </c>
      <c r="C66" s="21">
        <v>182564.5</v>
      </c>
    </row>
    <row r="67" spans="1:4" ht="15.75" x14ac:dyDescent="0.25">
      <c r="A67" s="3" t="s">
        <v>215</v>
      </c>
      <c r="B67" s="20" t="s">
        <v>66</v>
      </c>
      <c r="C67" s="21">
        <v>195647.69999999998</v>
      </c>
    </row>
    <row r="68" spans="1:4" ht="15.75" x14ac:dyDescent="0.25">
      <c r="A68" s="3" t="s">
        <v>216</v>
      </c>
      <c r="B68" s="20" t="s">
        <v>67</v>
      </c>
      <c r="C68" s="21">
        <v>71097.5</v>
      </c>
    </row>
    <row r="69" spans="1:4" ht="15.75" x14ac:dyDescent="0.25">
      <c r="A69" s="3" t="s">
        <v>116</v>
      </c>
      <c r="B69" s="20" t="s">
        <v>68</v>
      </c>
      <c r="C69" s="21">
        <v>42697</v>
      </c>
    </row>
    <row r="70" spans="1:4" ht="15.75" x14ac:dyDescent="0.25">
      <c r="A70" s="3" t="s">
        <v>117</v>
      </c>
      <c r="B70" s="20" t="s">
        <v>69</v>
      </c>
      <c r="C70" s="21">
        <v>80205</v>
      </c>
    </row>
    <row r="71" spans="1:4" ht="15.75" x14ac:dyDescent="0.25">
      <c r="A71" s="3" t="s">
        <v>118</v>
      </c>
      <c r="B71" s="20" t="s">
        <v>70</v>
      </c>
      <c r="C71" s="21">
        <v>155551</v>
      </c>
    </row>
    <row r="72" spans="1:4" ht="18" customHeight="1" x14ac:dyDescent="0.25">
      <c r="A72" s="3" t="s">
        <v>119</v>
      </c>
      <c r="B72" s="20" t="s">
        <v>71</v>
      </c>
      <c r="C72" s="21">
        <v>16508706.1</v>
      </c>
    </row>
    <row r="73" spans="1:4" ht="15.75" x14ac:dyDescent="0.25">
      <c r="A73" s="11" t="s">
        <v>72</v>
      </c>
      <c r="B73" s="8"/>
      <c r="C73" s="12">
        <v>72087472</v>
      </c>
      <c r="D73" s="37" t="s">
        <v>214</v>
      </c>
    </row>
  </sheetData>
  <mergeCells count="5">
    <mergeCell ref="D3:E3"/>
    <mergeCell ref="A4:C4"/>
    <mergeCell ref="D4:E4"/>
    <mergeCell ref="D5:D6"/>
    <mergeCell ref="E5:E6"/>
  </mergeCells>
  <pageMargins left="1.1811023622047245" right="0.59055118110236227" top="0.78740157480314965" bottom="0.78740157480314965" header="0.31496062992125984" footer="0.31496062992125984"/>
  <pageSetup paperSize="9" scale="8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baza</vt:lpstr>
      <vt:lpstr>Tabel la Notă</vt:lpstr>
      <vt:lpstr>Anexa nr.4</vt:lpstr>
      <vt:lpstr>'Anexa nr.4'!Print_Area</vt:lpstr>
      <vt:lpstr>baza!Print_Area</vt:lpstr>
      <vt:lpstr>'Tabel la Notă'!Print_Area</vt:lpstr>
      <vt:lpstr>'Anexa nr.4'!Print_Titles</vt:lpstr>
      <vt:lpstr>baza!Print_Titles</vt:lpstr>
      <vt:lpstr>'Tabel la Notă'!Print_Titles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Veronica, Chirila</cp:lastModifiedBy>
  <cp:lastPrinted>2022-04-13T13:13:55Z</cp:lastPrinted>
  <dcterms:created xsi:type="dcterms:W3CDTF">2018-11-03T12:58:05Z</dcterms:created>
  <dcterms:modified xsi:type="dcterms:W3CDTF">2022-04-13T13:14:08Z</dcterms:modified>
</cp:coreProperties>
</file>